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ajništvo\Desktop\"/>
    </mc:Choice>
  </mc:AlternateContent>
  <xr:revisionPtr revIDLastSave="0" documentId="8_{94CC3390-D143-4A44-9509-C388A5696746}" xr6:coauthVersionLast="47" xr6:coauthVersionMax="47" xr10:uidLastSave="{00000000-0000-0000-0000-000000000000}"/>
  <bookViews>
    <workbookView xWindow="3075" yWindow="3075" windowWidth="21600" windowHeight="11385" activeTab="3" xr2:uid="{00000000-000D-0000-FFFF-FFFF00000000}"/>
  </bookViews>
  <sheets>
    <sheet name="PRIHODI I PRIMICI - OSNIVAČ" sheetId="5" r:id="rId1"/>
    <sheet name="RASHODI I IZDACI - OSNIVAČ" sheetId="2" r:id="rId2"/>
    <sheet name="RASHODI I IZDACI - OSTALI IZVOR" sheetId="4" r:id="rId3"/>
    <sheet name="PRIHODI I PRIMICi - ostali izv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E11" i="6"/>
  <c r="E13" i="6" l="1"/>
  <c r="E25" i="6"/>
  <c r="E18" i="6"/>
  <c r="E11" i="4" l="1"/>
  <c r="D52" i="2" l="1"/>
  <c r="E52" i="2"/>
  <c r="E51" i="2" s="1"/>
  <c r="F52" i="2" l="1"/>
  <c r="C52" i="2"/>
  <c r="F51" i="2"/>
  <c r="D10" i="2"/>
  <c r="C10" i="2" l="1"/>
  <c r="E23" i="6" l="1"/>
  <c r="E16" i="6"/>
  <c r="F16" i="6" s="1"/>
  <c r="E47" i="4"/>
  <c r="E37" i="4"/>
  <c r="E25" i="4"/>
  <c r="E20" i="4"/>
  <c r="D10" i="4" l="1"/>
  <c r="C10" i="4"/>
  <c r="E45" i="4"/>
  <c r="F45" i="4" s="1"/>
  <c r="E39" i="2" l="1"/>
  <c r="F39" i="2" s="1"/>
  <c r="E31" i="6" l="1"/>
  <c r="F31" i="6" s="1"/>
  <c r="D10" i="6"/>
  <c r="F25" i="6"/>
  <c r="E21" i="6"/>
  <c r="D10" i="5" l="1"/>
  <c r="F23" i="6"/>
  <c r="F21" i="6"/>
  <c r="E10" i="6"/>
  <c r="F13" i="6"/>
  <c r="F11" i="6"/>
  <c r="E11" i="5"/>
  <c r="F11" i="5" l="1"/>
  <c r="F10" i="5" s="1"/>
  <c r="E10" i="5"/>
  <c r="F18" i="6"/>
  <c r="F10" i="6"/>
  <c r="E31" i="4"/>
  <c r="F31" i="4" s="1"/>
  <c r="F25" i="4"/>
  <c r="E17" i="4"/>
  <c r="F17" i="4" s="1"/>
  <c r="E53" i="4"/>
  <c r="F53" i="4" s="1"/>
  <c r="E51" i="4"/>
  <c r="F47" i="4"/>
  <c r="E43" i="4"/>
  <c r="F43" i="4" s="1"/>
  <c r="F37" i="4"/>
  <c r="F20" i="4"/>
  <c r="E15" i="4"/>
  <c r="E30" i="2"/>
  <c r="E49" i="2"/>
  <c r="F49" i="2" s="1"/>
  <c r="E47" i="2"/>
  <c r="E41" i="2"/>
  <c r="E23" i="2"/>
  <c r="F23" i="2" s="1"/>
  <c r="E18" i="2"/>
  <c r="F18" i="2" s="1"/>
  <c r="E16" i="2"/>
  <c r="F16" i="2" s="1"/>
  <c r="E14" i="2"/>
  <c r="F14" i="2" s="1"/>
  <c r="E11" i="2"/>
  <c r="F15" i="4" l="1"/>
  <c r="E10" i="4"/>
  <c r="F10" i="4" s="1"/>
  <c r="F47" i="2"/>
  <c r="E10" i="2"/>
  <c r="F10" i="2" s="1"/>
  <c r="F11" i="4"/>
  <c r="F11" i="2"/>
  <c r="F30" i="2"/>
  <c r="F41" i="2"/>
</calcChain>
</file>

<file path=xl/sharedStrings.xml><?xml version="1.0" encoding="utf-8"?>
<sst xmlns="http://schemas.openxmlformats.org/spreadsheetml/2006/main" count="170" uniqueCount="94">
  <si>
    <t>Račun prihoda / primitka</t>
  </si>
  <si>
    <t>Naziv računa</t>
  </si>
  <si>
    <t>Indeks</t>
  </si>
  <si>
    <t>Plaće (bruto)</t>
  </si>
  <si>
    <t>5=4/3*100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</si>
  <si>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</si>
  <si>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</si>
  <si>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</si>
  <si>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</si>
  <si>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</si>
  <si>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Naknade troškova zaposlenima</t>
  </si>
  <si>
    <t>Službena putovanja</t>
  </si>
  <si>
    <t>Naknade za prijevoz,za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</si>
  <si>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</si>
  <si>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</si>
  <si>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</si>
  <si>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</si>
  <si>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</si>
  <si>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</si>
  <si>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djelovi za tekuće i investicijsko održavanje</t>
  </si>
  <si>
    <t>Sitan invetar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</si>
  <si>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</si>
  <si>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</si>
  <si>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</si>
  <si>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</si>
  <si>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</si>
  <si>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</si>
  <si>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</si>
  <si>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</si>
  <si>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</si>
  <si>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</si>
  <si>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</si>
  <si>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</si>
  <si>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</si>
  <si>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Pristojbe i naknade</t>
  </si>
  <si>
    <t>Ostali financijski rashodi</t>
  </si>
  <si>
    <t>Bankarske usluge i usluge platnog prometa</t>
  </si>
  <si>
    <t>Ostale naknade građanima i kućanstvima iz proračuna</t>
  </si>
  <si>
    <t>Naknade građanima i kućanstvima u naravi</t>
  </si>
  <si>
    <t>Građevinski objekti</t>
  </si>
  <si>
    <t>Postrojenja i oprema</t>
  </si>
  <si>
    <t>Uredska oprema i namješta</t>
  </si>
  <si>
    <t>Oprema za održavanje i zaštitu</t>
  </si>
  <si>
    <t>Uređaji, strojevi i oprema za ostale namjene</t>
  </si>
  <si>
    <t>Prijevozna sredstva</t>
  </si>
  <si>
    <t>Prijevozna sredstva u cestovnom prometu</t>
  </si>
  <si>
    <t>Knjige, umjetnička djela i ostale izložbene vrijednosti</t>
  </si>
  <si>
    <t xml:space="preserve">Ukupno klasa 3. + klasa 4 </t>
  </si>
  <si>
    <t>Usluge promidžbe i informiranja</t>
  </si>
  <si>
    <t>Plaće za Posebne uvijete rada</t>
  </si>
  <si>
    <t>Doprinosi za obvezno osiguranje u slučaju nezaposlenosti</t>
  </si>
  <si>
    <t>Troškovi sudskih postupaka</t>
  </si>
  <si>
    <t>Zatezne kamate</t>
  </si>
  <si>
    <t xml:space="preserve"> </t>
  </si>
  <si>
    <t>UKUPNO PRIHODI I PRIMICI</t>
  </si>
  <si>
    <t>Prihodi od nadležnog proračuna za financiranje redovnih rashoda</t>
  </si>
  <si>
    <t>Prihodi za financiranje rashoda za nabavku nefinancijske imovine</t>
  </si>
  <si>
    <t>Pomoć proračunskim korisnicima iz proračuna koji im nije nadležan</t>
  </si>
  <si>
    <t>Pomoći temeljemprijenosa EU sredstava</t>
  </si>
  <si>
    <t>Prihodi po posebnim propisima</t>
  </si>
  <si>
    <t>Sufinanciranje cijena</t>
  </si>
  <si>
    <t>Prihodi od prodaje roba te pruženih usluga</t>
  </si>
  <si>
    <t>Prihodi od prodaje roba</t>
  </si>
  <si>
    <t>Donacije od pravnih i fizičkih osoba izvan općeg proračuna</t>
  </si>
  <si>
    <t>Višak prihoda ranijih godina</t>
  </si>
  <si>
    <t>Višak prihoda poslovanja 2022.g.</t>
  </si>
  <si>
    <t>Naknade troškova osobama izvan radnog odnosa</t>
  </si>
  <si>
    <t>IZVRŠENJE FINANCIJSKOG PLANA ZA 2023.GODINU</t>
  </si>
  <si>
    <t>Izvorni plan 2023.</t>
  </si>
  <si>
    <t>Tekući plan 2023.</t>
  </si>
  <si>
    <t>Ostvarenje / izvršenje 2023.</t>
  </si>
  <si>
    <t>Zgrade - Škole</t>
  </si>
  <si>
    <t>Članarine i norme</t>
  </si>
  <si>
    <t>Prihodi od zakupa i iznajmljivanja imovine</t>
  </si>
  <si>
    <t>Višak prihoda poslovanja 2023.g.</t>
  </si>
  <si>
    <t>Računala i računalna oprema</t>
  </si>
  <si>
    <t>Knjige u knjižnicama</t>
  </si>
  <si>
    <t>Dodatna ulaganja na građevinskim objektima</t>
  </si>
  <si>
    <t>Oprema</t>
  </si>
  <si>
    <t>Rashodi za nabavu nefinancijske imovine</t>
  </si>
  <si>
    <t>Rashodi za nabavu nefinancijske imovine proizvedene dugotrajne imovine</t>
  </si>
  <si>
    <t>OSNOVNA ŠKOLA SINIŠE GLAVAŠEVIĆA                                                                       DR. ANTE STARČEVIĆA  5, VUKOVAR</t>
  </si>
  <si>
    <t>Kapitalne pomoći proračunskim korisnicima iz proračuna koji im nije nadležan</t>
  </si>
  <si>
    <t>Tekuće pomoći proračunskim korisnicima koji im nije nadležan</t>
  </si>
  <si>
    <t>Pomoći temeljem prijenosa EU sredstava</t>
  </si>
  <si>
    <t xml:space="preserve">Prihodi od imovine </t>
  </si>
  <si>
    <t>Kamate na oročena sredstva i depozite po viđenju</t>
  </si>
  <si>
    <t>Tekuće donacije</t>
  </si>
  <si>
    <t>Kapitalne donacije</t>
  </si>
  <si>
    <t>Predsjednica Školskog odbora:                                                                                                 Maja Stjepanović</t>
  </si>
  <si>
    <t>Pomoći proračunu iz drugih proračuna i izvanproračunskih korisnicima</t>
  </si>
  <si>
    <t>Tekuće pomoći proračunu iz drugih proračuna i izvanproračunskim korisnicima</t>
  </si>
  <si>
    <t>KLASA: 400-02/24-01/1                                                                                       URBROJ:2196-1-6-24-01                                                                                                                          U Vukovaru, 11.ožujka 2024.godine</t>
  </si>
  <si>
    <t>KLASA: 400-02/24-01/1                                                                                       URBROJ:2196-1-5-24-01                                                                                                                          U Vukovaru, 11.ožujka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</si>
</sst>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8" xfId="0" applyFont="1" applyBorder="1"/>
    <xf numFmtId="4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2" fillId="0" borderId="14" xfId="0" applyFont="1" applyBorder="1"/>
    <xf numFmtId="0" fontId="2" fillId="0" borderId="15" xfId="0" applyFont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0" fontId="2" fillId="0" borderId="17" xfId="0" applyFont="1" applyBorder="1"/>
    <xf numFmtId="4" fontId="2" fillId="0" borderId="18" xfId="0" applyNumberFormat="1" applyFont="1" applyBorder="1"/>
    <xf numFmtId="0" fontId="1" fillId="3" borderId="2" xfId="0" applyFont="1" applyFill="1" applyBorder="1"/>
    <xf numFmtId="0" fontId="1" fillId="3" borderId="3" xfId="0" applyFont="1" applyFill="1" applyBorder="1"/>
    <xf numFmtId="4" fontId="1" fillId="3" borderId="3" xfId="0" applyNumberFormat="1" applyFont="1" applyFill="1" applyBorder="1"/>
    <xf numFmtId="4" fontId="1" fillId="3" borderId="4" xfId="0" applyNumberFormat="1" applyFont="1" applyFill="1" applyBorder="1"/>
    <xf numFmtId="0" fontId="2" fillId="0" borderId="19" xfId="0" applyFont="1" applyBorder="1"/>
    <xf numFmtId="0" fontId="2" fillId="0" borderId="20" xfId="0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0" fontId="2" fillId="2" borderId="12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4" fontId="2" fillId="2" borderId="13" xfId="0" applyNumberFormat="1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4" fontId="2" fillId="2" borderId="15" xfId="0" applyNumberFormat="1" applyFont="1" applyFill="1" applyBorder="1"/>
    <xf numFmtId="4" fontId="2" fillId="2" borderId="16" xfId="0" applyNumberFormat="1" applyFont="1" applyFill="1" applyBorder="1"/>
    <xf numFmtId="0" fontId="2" fillId="2" borderId="17" xfId="0" applyFont="1" applyFill="1" applyBorder="1"/>
    <xf numFmtId="0" fontId="2" fillId="2" borderId="8" xfId="0" applyFont="1" applyFill="1" applyBorder="1"/>
    <xf numFmtId="4" fontId="2" fillId="2" borderId="8" xfId="0" applyNumberFormat="1" applyFont="1" applyFill="1" applyBorder="1"/>
    <xf numFmtId="4" fontId="2" fillId="2" borderId="18" xfId="0" applyNumberFormat="1" applyFont="1" applyFill="1" applyBorder="1"/>
    <xf numFmtId="0" fontId="2" fillId="0" borderId="22" xfId="0" applyFont="1" applyBorder="1"/>
    <xf numFmtId="4" fontId="2" fillId="0" borderId="23" xfId="0" applyNumberFormat="1" applyFont="1" applyBorder="1"/>
    <xf numFmtId="0" fontId="4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4" fontId="5" fillId="4" borderId="4" xfId="0" applyNumberFormat="1" applyFont="1" applyFill="1" applyBorder="1" applyAlignment="1">
      <alignment horizontal="center"/>
    </xf>
    <xf numFmtId="4" fontId="2" fillId="0" borderId="24" xfId="0" applyNumberFormat="1" applyFont="1" applyBorder="1"/>
    <xf numFmtId="0" fontId="1" fillId="3" borderId="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/>
    <xf numFmtId="0" fontId="2" fillId="0" borderId="26" xfId="0" applyFont="1" applyBorder="1" applyAlignment="1">
      <alignment horizontal="left" vertical="center" wrapText="1"/>
    </xf>
    <xf numFmtId="4" fontId="2" fillId="0" borderId="26" xfId="0" applyNumberFormat="1" applyFont="1" applyBorder="1"/>
    <xf numFmtId="4" fontId="2" fillId="0" borderId="27" xfId="0" applyNumberFormat="1" applyFont="1" applyBorder="1"/>
    <xf numFmtId="0" fontId="1" fillId="3" borderId="2" xfId="0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2" borderId="0" xfId="0" applyFont="1" applyFill="1" applyBorder="1"/>
    <xf numFmtId="4" fontId="8" fillId="2" borderId="0" xfId="0" applyNumberFormat="1" applyFont="1" applyFill="1" applyBorder="1"/>
    <xf numFmtId="0" fontId="9" fillId="2" borderId="0" xfId="0" applyFont="1" applyFill="1" applyBorder="1"/>
    <xf numFmtId="4" fontId="9" fillId="2" borderId="0" xfId="0" applyNumberFormat="1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4" fontId="2" fillId="2" borderId="23" xfId="0" applyNumberFormat="1" applyFont="1" applyFill="1" applyBorder="1"/>
    <xf numFmtId="4" fontId="2" fillId="2" borderId="24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5" fillId="0" borderId="0" xfId="0" applyFont="1" applyAlignment="1">
      <alignment wrapText="1"/>
    </xf>
    <xf numFmtId="0" fontId="2" fillId="2" borderId="19" xfId="0" applyFont="1" applyFill="1" applyBorder="1"/>
    <xf numFmtId="0" fontId="2" fillId="2" borderId="20" xfId="0" applyFont="1" applyFill="1" applyBorder="1"/>
    <xf numFmtId="4" fontId="2" fillId="2" borderId="20" xfId="0" applyNumberFormat="1" applyFont="1" applyFill="1" applyBorder="1"/>
    <xf numFmtId="4" fontId="2" fillId="2" borderId="21" xfId="0" applyNumberFormat="1" applyFont="1" applyFill="1" applyBorder="1"/>
    <xf numFmtId="4" fontId="1" fillId="3" borderId="1" xfId="0" applyNumberFormat="1" applyFont="1" applyFill="1" applyBorder="1"/>
    <xf numFmtId="4" fontId="1" fillId="3" borderId="29" xfId="0" applyNumberFormat="1" applyFont="1" applyFill="1" applyBorder="1"/>
    <xf numFmtId="4" fontId="1" fillId="3" borderId="8" xfId="0" applyNumberFormat="1" applyFont="1" applyFill="1" applyBorder="1"/>
    <xf numFmtId="4" fontId="1" fillId="3" borderId="28" xfId="0" applyNumberFormat="1" applyFont="1" applyFill="1" applyBorder="1"/>
    <xf numFmtId="4" fontId="1" fillId="3" borderId="15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" fontId="1" fillId="2" borderId="3" xfId="0" applyNumberFormat="1" applyFont="1" applyFill="1" applyBorder="1"/>
    <xf numFmtId="0" fontId="2" fillId="0" borderId="30" xfId="0" applyFont="1" applyBorder="1"/>
    <xf numFmtId="3" fontId="1" fillId="3" borderId="3" xfId="0" applyNumberFormat="1" applyFont="1" applyFill="1" applyBorder="1"/>
    <xf numFmtId="3" fontId="2" fillId="0" borderId="10" xfId="0" applyNumberFormat="1" applyFont="1" applyBorder="1"/>
    <xf numFmtId="3" fontId="2" fillId="0" borderId="15" xfId="0" applyNumberFormat="1" applyFont="1" applyBorder="1"/>
    <xf numFmtId="3" fontId="2" fillId="0" borderId="20" xfId="0" applyNumberFormat="1" applyFont="1" applyBorder="1"/>
    <xf numFmtId="3" fontId="2" fillId="0" borderId="8" xfId="0" applyNumberFormat="1" applyFont="1" applyBorder="1"/>
    <xf numFmtId="3" fontId="2" fillId="0" borderId="1" xfId="0" applyNumberFormat="1" applyFont="1" applyBorder="1"/>
    <xf numFmtId="3" fontId="2" fillId="2" borderId="8" xfId="0" applyNumberFormat="1" applyFont="1" applyFill="1" applyBorder="1"/>
    <xf numFmtId="3" fontId="2" fillId="2" borderId="1" xfId="0" applyNumberFormat="1" applyFont="1" applyFill="1" applyBorder="1"/>
    <xf numFmtId="3" fontId="2" fillId="2" borderId="15" xfId="0" applyNumberFormat="1" applyFont="1" applyFill="1" applyBorder="1"/>
    <xf numFmtId="3" fontId="1" fillId="2" borderId="3" xfId="0" applyNumberFormat="1" applyFont="1" applyFill="1" applyBorder="1"/>
    <xf numFmtId="3" fontId="2" fillId="2" borderId="20" xfId="0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3" fontId="2" fillId="3" borderId="3" xfId="0" applyNumberFormat="1" applyFont="1" applyFill="1" applyBorder="1"/>
    <xf numFmtId="0" fontId="1" fillId="3" borderId="30" xfId="0" applyFont="1" applyFill="1" applyBorder="1"/>
    <xf numFmtId="3" fontId="1" fillId="3" borderId="20" xfId="0" applyNumberFormat="1" applyFont="1" applyFill="1" applyBorder="1"/>
    <xf numFmtId="4" fontId="1" fillId="3" borderId="20" xfId="0" applyNumberFormat="1" applyFont="1" applyFill="1" applyBorder="1"/>
    <xf numFmtId="4" fontId="1" fillId="3" borderId="21" xfId="0" applyNumberFormat="1" applyFont="1" applyFill="1" applyBorder="1"/>
    <xf numFmtId="0" fontId="2" fillId="3" borderId="2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2" fillId="2" borderId="28" xfId="0" applyFont="1" applyFill="1" applyBorder="1"/>
    <xf numFmtId="4" fontId="2" fillId="2" borderId="28" xfId="0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/>
    </xf>
    <xf numFmtId="3" fontId="1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opLeftCell="A7" workbookViewId="0">
      <selection activeCell="A16" sqref="A16:B19"/>
    </sheetView>
  </sheetViews>
  <sheetFormatPr defaultRowHeight="15" x14ac:dyDescent="0.25"/>
  <cols>
    <col min="1" max="1" width="9.7109375" customWidth="1"/>
    <col min="2" max="2" width="51.5703125" customWidth="1"/>
    <col min="3" max="6" width="15.7109375" customWidth="1"/>
  </cols>
  <sheetData>
    <row r="1" spans="1:6" x14ac:dyDescent="0.25">
      <c r="A1" t="s">
        <v>53</v>
      </c>
    </row>
    <row r="2" spans="1:6" x14ac:dyDescent="0.25">
      <c r="A2" s="116" t="s">
        <v>81</v>
      </c>
      <c r="B2" s="116"/>
    </row>
    <row r="3" spans="1:6" x14ac:dyDescent="0.25">
      <c r="A3" s="116"/>
      <c r="B3" s="116"/>
    </row>
    <row r="5" spans="1:6" x14ac:dyDescent="0.25">
      <c r="B5" s="115" t="s">
        <v>67</v>
      </c>
      <c r="C5" s="115"/>
      <c r="D5" s="115"/>
      <c r="E5" s="115"/>
    </row>
    <row r="6" spans="1:6" x14ac:dyDescent="0.25">
      <c r="B6" s="115"/>
      <c r="C6" s="115"/>
      <c r="D6" s="115"/>
      <c r="E6" s="115"/>
    </row>
    <row r="7" spans="1:6" ht="15.75" thickBot="1" x14ac:dyDescent="0.3"/>
    <row r="8" spans="1:6" ht="44.25" customHeight="1" thickBot="1" x14ac:dyDescent="0.3">
      <c r="A8" s="1" t="s">
        <v>0</v>
      </c>
      <c r="B8" s="2" t="s">
        <v>1</v>
      </c>
      <c r="C8" s="3" t="s">
        <v>68</v>
      </c>
      <c r="D8" s="3" t="s">
        <v>69</v>
      </c>
      <c r="E8" s="3" t="s">
        <v>70</v>
      </c>
      <c r="F8" s="4" t="s">
        <v>2</v>
      </c>
    </row>
    <row r="9" spans="1:6" ht="15.75" thickBot="1" x14ac:dyDescent="0.3">
      <c r="A9" s="5"/>
      <c r="B9" s="6">
        <v>1</v>
      </c>
      <c r="C9" s="6">
        <v>2</v>
      </c>
      <c r="D9" s="6">
        <v>3</v>
      </c>
      <c r="E9" s="6">
        <v>4</v>
      </c>
      <c r="F9" s="7" t="s">
        <v>4</v>
      </c>
    </row>
    <row r="10" spans="1:6" ht="20.100000000000001" customHeight="1" thickBot="1" x14ac:dyDescent="0.35">
      <c r="A10" s="46"/>
      <c r="B10" s="47" t="s">
        <v>54</v>
      </c>
      <c r="C10" s="48">
        <v>368136</v>
      </c>
      <c r="D10" s="48">
        <f t="shared" ref="D10:F10" si="0">D11</f>
        <v>258174</v>
      </c>
      <c r="E10" s="48">
        <f>E11+E14+E16+E18+E23+E30+E39+E41+E47+E49+E51</f>
        <v>228698.68</v>
      </c>
      <c r="F10" s="48">
        <f t="shared" si="0"/>
        <v>88.583157095602189</v>
      </c>
    </row>
    <row r="11" spans="1:6" ht="30.75" customHeight="1" thickBot="1" x14ac:dyDescent="0.3">
      <c r="A11" s="24">
        <v>671</v>
      </c>
      <c r="B11" s="51" t="s">
        <v>55</v>
      </c>
      <c r="C11" s="26">
        <v>368136</v>
      </c>
      <c r="D11" s="26">
        <v>258174</v>
      </c>
      <c r="E11" s="26">
        <f>E12+E13</f>
        <v>228698.68</v>
      </c>
      <c r="F11" s="27">
        <f>E11/D11*100</f>
        <v>88.583157095602189</v>
      </c>
    </row>
    <row r="12" spans="1:6" ht="30.75" customHeight="1" x14ac:dyDescent="0.25">
      <c r="A12" s="12">
        <v>6711</v>
      </c>
      <c r="B12" s="52" t="s">
        <v>55</v>
      </c>
      <c r="C12" s="14"/>
      <c r="D12" s="14"/>
      <c r="E12" s="14">
        <v>227995.55</v>
      </c>
      <c r="F12" s="15"/>
    </row>
    <row r="13" spans="1:6" ht="30.75" customHeight="1" thickBot="1" x14ac:dyDescent="0.3">
      <c r="A13" s="53">
        <v>6712</v>
      </c>
      <c r="B13" s="54" t="s">
        <v>56</v>
      </c>
      <c r="C13" s="55"/>
      <c r="D13" s="55"/>
      <c r="E13" s="55">
        <v>703.13</v>
      </c>
      <c r="F13" s="56"/>
    </row>
    <row r="16" spans="1:6" ht="15" customHeight="1" x14ac:dyDescent="0.25">
      <c r="A16" s="117" t="s">
        <v>92</v>
      </c>
      <c r="B16" s="118"/>
      <c r="D16" s="119" t="s">
        <v>89</v>
      </c>
      <c r="E16" s="120"/>
      <c r="F16" s="120"/>
    </row>
    <row r="17" spans="1:6" x14ac:dyDescent="0.25">
      <c r="A17" s="118"/>
      <c r="B17" s="118"/>
      <c r="D17" s="120"/>
      <c r="E17" s="120"/>
      <c r="F17" s="120"/>
    </row>
    <row r="18" spans="1:6" x14ac:dyDescent="0.25">
      <c r="A18" s="118"/>
      <c r="B18" s="118"/>
      <c r="D18" s="120"/>
      <c r="E18" s="120"/>
      <c r="F18" s="120"/>
    </row>
    <row r="19" spans="1:6" x14ac:dyDescent="0.25">
      <c r="A19" s="118"/>
      <c r="B19" s="118"/>
      <c r="D19" s="120"/>
      <c r="E19" s="120"/>
      <c r="F19" s="120"/>
    </row>
  </sheetData>
  <mergeCells count="4">
    <mergeCell ref="B5:E6"/>
    <mergeCell ref="A2:B3"/>
    <mergeCell ref="A16:B19"/>
    <mergeCell ref="D16:F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4"/>
  <sheetViews>
    <sheetView topLeftCell="A46" workbookViewId="0">
      <selection activeCell="A59" sqref="A59:B62"/>
    </sheetView>
  </sheetViews>
  <sheetFormatPr defaultRowHeight="15" x14ac:dyDescent="0.25"/>
  <cols>
    <col min="1" max="1" width="9.7109375" customWidth="1"/>
    <col min="2" max="2" width="51.5703125" customWidth="1"/>
    <col min="3" max="6" width="15.7109375" customWidth="1"/>
  </cols>
  <sheetData>
    <row r="2" spans="1:6" ht="15" customHeight="1" x14ac:dyDescent="0.25">
      <c r="A2" s="116" t="s">
        <v>81</v>
      </c>
      <c r="B2" s="116"/>
    </row>
    <row r="3" spans="1:6" ht="15" customHeight="1" x14ac:dyDescent="0.25">
      <c r="A3" s="116"/>
      <c r="B3" s="116"/>
    </row>
    <row r="4" spans="1:6" ht="15.75" x14ac:dyDescent="0.25">
      <c r="A4" s="78"/>
      <c r="B4" s="78"/>
    </row>
    <row r="5" spans="1:6" x14ac:dyDescent="0.25">
      <c r="B5" s="115" t="s">
        <v>67</v>
      </c>
      <c r="C5" s="115"/>
      <c r="D5" s="115"/>
      <c r="E5" s="115"/>
    </row>
    <row r="6" spans="1:6" x14ac:dyDescent="0.25">
      <c r="B6" s="115"/>
      <c r="C6" s="115"/>
      <c r="D6" s="115"/>
      <c r="E6" s="115"/>
    </row>
    <row r="7" spans="1:6" ht="15.75" thickBot="1" x14ac:dyDescent="0.3"/>
    <row r="8" spans="1:6" ht="44.25" customHeight="1" thickBot="1" x14ac:dyDescent="0.3">
      <c r="A8" s="1" t="s">
        <v>0</v>
      </c>
      <c r="B8" s="2" t="s">
        <v>1</v>
      </c>
      <c r="C8" s="3" t="s">
        <v>68</v>
      </c>
      <c r="D8" s="3" t="s">
        <v>69</v>
      </c>
      <c r="E8" s="3" t="s">
        <v>70</v>
      </c>
      <c r="F8" s="4" t="s">
        <v>2</v>
      </c>
    </row>
    <row r="9" spans="1:6" ht="15.75" thickBot="1" x14ac:dyDescent="0.3">
      <c r="A9" s="5"/>
      <c r="B9" s="6">
        <v>1</v>
      </c>
      <c r="C9" s="6">
        <v>2</v>
      </c>
      <c r="D9" s="6">
        <v>3</v>
      </c>
      <c r="E9" s="6">
        <v>4</v>
      </c>
      <c r="F9" s="7" t="s">
        <v>4</v>
      </c>
    </row>
    <row r="10" spans="1:6" ht="20.100000000000001" customHeight="1" thickBot="1" x14ac:dyDescent="0.35">
      <c r="A10" s="46"/>
      <c r="B10" s="47" t="s">
        <v>47</v>
      </c>
      <c r="C10" s="48">
        <f>C11+C14+C16+C18+C23+C30+C39+C41+C47+C49+C51</f>
        <v>368136</v>
      </c>
      <c r="D10" s="48">
        <f>D11+D14+D16+D18+D23+D30+D32+D39+D41+D47+D49+D51</f>
        <v>258174</v>
      </c>
      <c r="E10" s="48">
        <f>E11+E14+E16+E18+E23+E30+E39+E41+E47+E49+E51</f>
        <v>228698.34999999998</v>
      </c>
      <c r="F10" s="48">
        <f>E10/D10*100</f>
        <v>88.583029274830153</v>
      </c>
    </row>
    <row r="11" spans="1:6" ht="20.100000000000001" customHeight="1" thickBot="1" x14ac:dyDescent="0.3">
      <c r="A11" s="24">
        <v>311</v>
      </c>
      <c r="B11" s="25" t="s">
        <v>3</v>
      </c>
      <c r="C11" s="92">
        <v>61181</v>
      </c>
      <c r="D11" s="92">
        <v>71500</v>
      </c>
      <c r="E11" s="26">
        <f>E12+E13</f>
        <v>59897.57</v>
      </c>
      <c r="F11" s="27">
        <f>E11/D11*100</f>
        <v>83.772825174825172</v>
      </c>
    </row>
    <row r="12" spans="1:6" ht="20.100000000000001" customHeight="1" x14ac:dyDescent="0.25">
      <c r="A12" s="12">
        <v>3111</v>
      </c>
      <c r="B12" s="13" t="s">
        <v>5</v>
      </c>
      <c r="C12" s="93"/>
      <c r="D12" s="93"/>
      <c r="E12" s="14">
        <v>59897.57</v>
      </c>
      <c r="F12" s="15"/>
    </row>
    <row r="13" spans="1:6" ht="20.100000000000001" customHeight="1" thickBot="1" x14ac:dyDescent="0.3">
      <c r="A13" s="18">
        <v>3113</v>
      </c>
      <c r="B13" s="19" t="s">
        <v>6</v>
      </c>
      <c r="C13" s="94"/>
      <c r="D13" s="94"/>
      <c r="E13" s="20">
        <v>0</v>
      </c>
      <c r="F13" s="21"/>
    </row>
    <row r="14" spans="1:6" ht="20.100000000000001" customHeight="1" thickBot="1" x14ac:dyDescent="0.3">
      <c r="A14" s="24">
        <v>312</v>
      </c>
      <c r="B14" s="25" t="s">
        <v>7</v>
      </c>
      <c r="C14" s="92">
        <v>664</v>
      </c>
      <c r="D14" s="92">
        <v>673</v>
      </c>
      <c r="E14" s="26">
        <f>E15</f>
        <v>205.44</v>
      </c>
      <c r="F14" s="27">
        <f t="shared" ref="F14:F51" si="0">E14/D14*100</f>
        <v>30.5260029717682</v>
      </c>
    </row>
    <row r="15" spans="1:6" ht="20.100000000000001" customHeight="1" thickBot="1" x14ac:dyDescent="0.3">
      <c r="A15" s="28">
        <v>3121</v>
      </c>
      <c r="B15" s="29" t="s">
        <v>7</v>
      </c>
      <c r="C15" s="95"/>
      <c r="D15" s="95"/>
      <c r="E15" s="30">
        <v>205.44</v>
      </c>
      <c r="F15" s="31"/>
    </row>
    <row r="16" spans="1:6" ht="20.100000000000001" customHeight="1" thickBot="1" x14ac:dyDescent="0.3">
      <c r="A16" s="24">
        <v>313</v>
      </c>
      <c r="B16" s="25" t="s">
        <v>8</v>
      </c>
      <c r="C16" s="92">
        <v>5973</v>
      </c>
      <c r="D16" s="92">
        <v>6930</v>
      </c>
      <c r="E16" s="26">
        <f>E17</f>
        <v>9107</v>
      </c>
      <c r="F16" s="27">
        <f t="shared" si="0"/>
        <v>131.4141414141414</v>
      </c>
    </row>
    <row r="17" spans="1:6" ht="20.100000000000001" customHeight="1" thickBot="1" x14ac:dyDescent="0.3">
      <c r="A17" s="28">
        <v>3132</v>
      </c>
      <c r="B17" s="29" t="s">
        <v>9</v>
      </c>
      <c r="C17" s="95"/>
      <c r="D17" s="95"/>
      <c r="E17" s="30">
        <v>9107</v>
      </c>
      <c r="F17" s="31"/>
    </row>
    <row r="18" spans="1:6" ht="20.100000000000001" customHeight="1" thickBot="1" x14ac:dyDescent="0.3">
      <c r="A18" s="24">
        <v>321</v>
      </c>
      <c r="B18" s="25" t="s">
        <v>10</v>
      </c>
      <c r="C18" s="92">
        <v>4248</v>
      </c>
      <c r="D18" s="92">
        <v>5200</v>
      </c>
      <c r="E18" s="26">
        <f>E19+E20+E21+E22</f>
        <v>5356.15</v>
      </c>
      <c r="F18" s="27">
        <f t="shared" si="0"/>
        <v>103.0028846153846</v>
      </c>
    </row>
    <row r="19" spans="1:6" ht="20.100000000000001" customHeight="1" x14ac:dyDescent="0.25">
      <c r="A19" s="22">
        <v>3211</v>
      </c>
      <c r="B19" s="10" t="s">
        <v>11</v>
      </c>
      <c r="C19" s="96"/>
      <c r="D19" s="96"/>
      <c r="E19" s="11">
        <v>3923.96</v>
      </c>
      <c r="F19" s="23"/>
    </row>
    <row r="20" spans="1:6" ht="20.100000000000001" customHeight="1" x14ac:dyDescent="0.25">
      <c r="A20" s="16">
        <v>3212</v>
      </c>
      <c r="B20" s="8" t="s">
        <v>12</v>
      </c>
      <c r="C20" s="97"/>
      <c r="D20" s="97"/>
      <c r="E20" s="9">
        <v>643.20000000000005</v>
      </c>
      <c r="F20" s="17"/>
    </row>
    <row r="21" spans="1:6" ht="20.100000000000001" customHeight="1" x14ac:dyDescent="0.25">
      <c r="A21" s="16">
        <v>3213</v>
      </c>
      <c r="B21" s="8" t="s">
        <v>13</v>
      </c>
      <c r="C21" s="97"/>
      <c r="D21" s="97"/>
      <c r="E21" s="9">
        <v>788.99</v>
      </c>
      <c r="F21" s="17"/>
    </row>
    <row r="22" spans="1:6" ht="20.100000000000001" customHeight="1" thickBot="1" x14ac:dyDescent="0.3">
      <c r="A22" s="18">
        <v>3214</v>
      </c>
      <c r="B22" s="19" t="s">
        <v>14</v>
      </c>
      <c r="C22" s="94"/>
      <c r="D22" s="94"/>
      <c r="E22" s="20">
        <v>0</v>
      </c>
      <c r="F22" s="21"/>
    </row>
    <row r="23" spans="1:6" ht="20.100000000000001" customHeight="1" thickBot="1" x14ac:dyDescent="0.3">
      <c r="A23" s="24">
        <v>322</v>
      </c>
      <c r="B23" s="25" t="s">
        <v>15</v>
      </c>
      <c r="C23" s="92">
        <v>187627</v>
      </c>
      <c r="D23" s="92">
        <v>76525</v>
      </c>
      <c r="E23" s="26">
        <f>E24+E25+E26+E27+E28+E29</f>
        <v>58404.2</v>
      </c>
      <c r="F23" s="27">
        <f t="shared" si="0"/>
        <v>76.320418163998696</v>
      </c>
    </row>
    <row r="24" spans="1:6" ht="20.100000000000001" customHeight="1" x14ac:dyDescent="0.25">
      <c r="A24" s="22">
        <v>3221</v>
      </c>
      <c r="B24" s="10" t="s">
        <v>16</v>
      </c>
      <c r="C24" s="96"/>
      <c r="D24" s="96"/>
      <c r="E24" s="11">
        <v>13099.92</v>
      </c>
      <c r="F24" s="23"/>
    </row>
    <row r="25" spans="1:6" ht="20.100000000000001" customHeight="1" x14ac:dyDescent="0.25">
      <c r="A25" s="16">
        <v>3222</v>
      </c>
      <c r="B25" s="8" t="s">
        <v>17</v>
      </c>
      <c r="C25" s="97"/>
      <c r="D25" s="97"/>
      <c r="E25" s="9">
        <v>0</v>
      </c>
      <c r="F25" s="17"/>
    </row>
    <row r="26" spans="1:6" ht="20.100000000000001" customHeight="1" x14ac:dyDescent="0.25">
      <c r="A26" s="16">
        <v>3223</v>
      </c>
      <c r="B26" s="8" t="s">
        <v>18</v>
      </c>
      <c r="C26" s="97"/>
      <c r="D26" s="97"/>
      <c r="E26" s="9">
        <v>42675.95</v>
      </c>
      <c r="F26" s="17"/>
    </row>
    <row r="27" spans="1:6" ht="20.100000000000001" customHeight="1" x14ac:dyDescent="0.25">
      <c r="A27" s="16">
        <v>3224</v>
      </c>
      <c r="B27" s="8" t="s">
        <v>19</v>
      </c>
      <c r="C27" s="97"/>
      <c r="D27" s="97"/>
      <c r="E27" s="9">
        <v>1322.65</v>
      </c>
      <c r="F27" s="17"/>
    </row>
    <row r="28" spans="1:6" ht="20.100000000000001" customHeight="1" x14ac:dyDescent="0.25">
      <c r="A28" s="16">
        <v>3225</v>
      </c>
      <c r="B28" s="8" t="s">
        <v>20</v>
      </c>
      <c r="C28" s="97"/>
      <c r="D28" s="97"/>
      <c r="E28" s="9">
        <v>1305.68</v>
      </c>
      <c r="F28" s="17"/>
    </row>
    <row r="29" spans="1:6" ht="20.100000000000001" customHeight="1" thickBot="1" x14ac:dyDescent="0.3">
      <c r="A29" s="18">
        <v>3227</v>
      </c>
      <c r="B29" s="19" t="s">
        <v>21</v>
      </c>
      <c r="C29" s="94"/>
      <c r="D29" s="94"/>
      <c r="E29" s="20">
        <v>0</v>
      </c>
      <c r="F29" s="21"/>
    </row>
    <row r="30" spans="1:6" ht="20.100000000000001" customHeight="1" thickBot="1" x14ac:dyDescent="0.3">
      <c r="A30" s="24">
        <v>323</v>
      </c>
      <c r="B30" s="25" t="s">
        <v>22</v>
      </c>
      <c r="C30" s="92">
        <v>14798</v>
      </c>
      <c r="D30" s="92">
        <v>19720</v>
      </c>
      <c r="E30" s="84">
        <f>E31+E32+E33+E34+E35+E36+E37+E38</f>
        <v>23035.87</v>
      </c>
      <c r="F30" s="86">
        <f t="shared" si="0"/>
        <v>116.81475659229208</v>
      </c>
    </row>
    <row r="31" spans="1:6" ht="20.100000000000001" customHeight="1" x14ac:dyDescent="0.25">
      <c r="A31" s="40">
        <v>3231</v>
      </c>
      <c r="B31" s="41" t="s">
        <v>23</v>
      </c>
      <c r="C31" s="98"/>
      <c r="D31" s="98"/>
      <c r="E31" s="42">
        <v>2840.16</v>
      </c>
      <c r="F31" s="85"/>
    </row>
    <row r="32" spans="1:6" ht="20.100000000000001" customHeight="1" x14ac:dyDescent="0.25">
      <c r="A32" s="32">
        <v>3232</v>
      </c>
      <c r="B32" s="33" t="s">
        <v>24</v>
      </c>
      <c r="C32" s="99"/>
      <c r="D32" s="99"/>
      <c r="E32" s="34">
        <v>5333.86</v>
      </c>
      <c r="F32" s="83"/>
    </row>
    <row r="33" spans="1:6" ht="20.100000000000001" customHeight="1" x14ac:dyDescent="0.25">
      <c r="A33" s="32">
        <v>3233</v>
      </c>
      <c r="B33" s="33" t="s">
        <v>48</v>
      </c>
      <c r="C33" s="99"/>
      <c r="D33" s="99"/>
      <c r="E33" s="34">
        <v>0</v>
      </c>
      <c r="F33" s="83"/>
    </row>
    <row r="34" spans="1:6" ht="20.100000000000001" customHeight="1" x14ac:dyDescent="0.25">
      <c r="A34" s="32">
        <v>2334</v>
      </c>
      <c r="B34" s="33" t="s">
        <v>25</v>
      </c>
      <c r="C34" s="99"/>
      <c r="D34" s="99"/>
      <c r="E34" s="34">
        <v>2180.15</v>
      </c>
      <c r="F34" s="83"/>
    </row>
    <row r="35" spans="1:6" ht="20.100000000000001" customHeight="1" x14ac:dyDescent="0.25">
      <c r="A35" s="32">
        <v>3236</v>
      </c>
      <c r="B35" s="33" t="s">
        <v>26</v>
      </c>
      <c r="C35" s="99"/>
      <c r="D35" s="99"/>
      <c r="E35" s="34">
        <v>2966.73</v>
      </c>
      <c r="F35" s="83"/>
    </row>
    <row r="36" spans="1:6" ht="20.100000000000001" customHeight="1" x14ac:dyDescent="0.25">
      <c r="A36" s="32">
        <v>3237</v>
      </c>
      <c r="B36" s="33" t="s">
        <v>27</v>
      </c>
      <c r="C36" s="99"/>
      <c r="D36" s="99"/>
      <c r="E36" s="34">
        <v>2311.66</v>
      </c>
      <c r="F36" s="83"/>
    </row>
    <row r="37" spans="1:6" ht="20.100000000000001" customHeight="1" x14ac:dyDescent="0.25">
      <c r="A37" s="32">
        <v>3238</v>
      </c>
      <c r="B37" s="33" t="s">
        <v>28</v>
      </c>
      <c r="C37" s="99"/>
      <c r="D37" s="99"/>
      <c r="E37" s="34">
        <v>1766.13</v>
      </c>
      <c r="F37" s="83"/>
    </row>
    <row r="38" spans="1:6" ht="20.100000000000001" customHeight="1" thickBot="1" x14ac:dyDescent="0.3">
      <c r="A38" s="36">
        <v>3239</v>
      </c>
      <c r="B38" s="37" t="s">
        <v>29</v>
      </c>
      <c r="C38" s="100"/>
      <c r="D38" s="100"/>
      <c r="E38" s="38">
        <v>5637.18</v>
      </c>
      <c r="F38" s="87"/>
    </row>
    <row r="39" spans="1:6" ht="20.100000000000001" customHeight="1" thickBot="1" x14ac:dyDescent="0.3">
      <c r="A39" s="88">
        <v>324</v>
      </c>
      <c r="B39" s="89" t="s">
        <v>66</v>
      </c>
      <c r="C39" s="101">
        <v>0</v>
      </c>
      <c r="D39" s="101">
        <v>0</v>
      </c>
      <c r="E39" s="90">
        <f>E40</f>
        <v>0</v>
      </c>
      <c r="F39" s="27" t="e">
        <f t="shared" si="0"/>
        <v>#DIV/0!</v>
      </c>
    </row>
    <row r="40" spans="1:6" ht="20.100000000000001" customHeight="1" thickBot="1" x14ac:dyDescent="0.3">
      <c r="A40" s="79"/>
      <c r="B40" s="80" t="s">
        <v>66</v>
      </c>
      <c r="C40" s="102"/>
      <c r="D40" s="102"/>
      <c r="E40" s="81">
        <v>0</v>
      </c>
      <c r="F40" s="82"/>
    </row>
    <row r="41" spans="1:6" ht="20.100000000000001" customHeight="1" thickBot="1" x14ac:dyDescent="0.3">
      <c r="A41" s="24">
        <v>329</v>
      </c>
      <c r="B41" s="25" t="s">
        <v>30</v>
      </c>
      <c r="C41" s="92">
        <v>32251</v>
      </c>
      <c r="D41" s="92">
        <v>26528</v>
      </c>
      <c r="E41" s="26">
        <f>E42+E43+E44+E45+E46</f>
        <v>20141.629999999997</v>
      </c>
      <c r="F41" s="27">
        <f t="shared" si="0"/>
        <v>75.925927322074784</v>
      </c>
    </row>
    <row r="42" spans="1:6" ht="20.100000000000001" customHeight="1" x14ac:dyDescent="0.25">
      <c r="A42" s="40">
        <v>3292</v>
      </c>
      <c r="B42" s="41" t="s">
        <v>31</v>
      </c>
      <c r="C42" s="98"/>
      <c r="D42" s="98"/>
      <c r="E42" s="42">
        <v>2027.86</v>
      </c>
      <c r="F42" s="43"/>
    </row>
    <row r="43" spans="1:6" ht="20.100000000000001" customHeight="1" x14ac:dyDescent="0.25">
      <c r="A43" s="32">
        <v>3293</v>
      </c>
      <c r="B43" s="33" t="s">
        <v>32</v>
      </c>
      <c r="C43" s="99"/>
      <c r="D43" s="99"/>
      <c r="E43" s="34">
        <v>393.65</v>
      </c>
      <c r="F43" s="35"/>
    </row>
    <row r="44" spans="1:6" ht="20.100000000000001" customHeight="1" x14ac:dyDescent="0.25">
      <c r="A44" s="32">
        <v>3294</v>
      </c>
      <c r="B44" s="33" t="s">
        <v>33</v>
      </c>
      <c r="C44" s="99"/>
      <c r="D44" s="99"/>
      <c r="E44" s="34">
        <v>0</v>
      </c>
      <c r="F44" s="35"/>
    </row>
    <row r="45" spans="1:6" ht="20.100000000000001" customHeight="1" x14ac:dyDescent="0.25">
      <c r="A45" s="16">
        <v>3295</v>
      </c>
      <c r="B45" s="8" t="s">
        <v>34</v>
      </c>
      <c r="C45" s="97"/>
      <c r="D45" s="97"/>
      <c r="E45" s="9">
        <v>0</v>
      </c>
      <c r="F45" s="17"/>
    </row>
    <row r="46" spans="1:6" ht="20.100000000000001" customHeight="1" thickBot="1" x14ac:dyDescent="0.3">
      <c r="A46" s="18">
        <v>3299</v>
      </c>
      <c r="B46" s="19" t="s">
        <v>30</v>
      </c>
      <c r="C46" s="94"/>
      <c r="D46" s="94"/>
      <c r="E46" s="20">
        <v>17720.12</v>
      </c>
      <c r="F46" s="21"/>
    </row>
    <row r="47" spans="1:6" ht="20.100000000000001" customHeight="1" thickBot="1" x14ac:dyDescent="0.3">
      <c r="A47" s="24">
        <v>343</v>
      </c>
      <c r="B47" s="25" t="s">
        <v>35</v>
      </c>
      <c r="C47" s="92">
        <v>1327</v>
      </c>
      <c r="D47" s="92">
        <v>900</v>
      </c>
      <c r="E47" s="26">
        <f>E48</f>
        <v>2821.16</v>
      </c>
      <c r="F47" s="27">
        <f t="shared" si="0"/>
        <v>313.46222222222224</v>
      </c>
    </row>
    <row r="48" spans="1:6" ht="20.100000000000001" customHeight="1" thickBot="1" x14ac:dyDescent="0.3">
      <c r="A48" s="28">
        <v>3431</v>
      </c>
      <c r="B48" s="29" t="s">
        <v>36</v>
      </c>
      <c r="C48" s="95"/>
      <c r="D48" s="95"/>
      <c r="E48" s="30">
        <v>2821.16</v>
      </c>
      <c r="F48" s="31"/>
    </row>
    <row r="49" spans="1:6" ht="20.100000000000001" customHeight="1" thickBot="1" x14ac:dyDescent="0.3">
      <c r="A49" s="24">
        <v>372</v>
      </c>
      <c r="B49" s="25" t="s">
        <v>37</v>
      </c>
      <c r="C49" s="92">
        <v>26279</v>
      </c>
      <c r="D49" s="92">
        <v>27198</v>
      </c>
      <c r="E49" s="26">
        <f>E50</f>
        <v>27197.69</v>
      </c>
      <c r="F49" s="27">
        <f t="shared" si="0"/>
        <v>99.998860210309587</v>
      </c>
    </row>
    <row r="50" spans="1:6" ht="20.100000000000001" customHeight="1" thickBot="1" x14ac:dyDescent="0.3">
      <c r="A50" s="28">
        <v>3722</v>
      </c>
      <c r="B50" s="29" t="s">
        <v>38</v>
      </c>
      <c r="C50" s="95"/>
      <c r="D50" s="30"/>
      <c r="E50" s="30">
        <v>27197.69</v>
      </c>
      <c r="F50" s="31"/>
    </row>
    <row r="51" spans="1:6" ht="20.100000000000001" customHeight="1" thickBot="1" x14ac:dyDescent="0.3">
      <c r="A51" s="24">
        <v>4</v>
      </c>
      <c r="B51" s="25" t="s">
        <v>79</v>
      </c>
      <c r="C51" s="92">
        <v>33788</v>
      </c>
      <c r="D51" s="26">
        <v>23000</v>
      </c>
      <c r="E51" s="26">
        <f>E52</f>
        <v>22531.64</v>
      </c>
      <c r="F51" s="27">
        <f t="shared" si="0"/>
        <v>97.963652173913047</v>
      </c>
    </row>
    <row r="52" spans="1:6" ht="30" x14ac:dyDescent="0.25">
      <c r="A52" s="106">
        <v>42</v>
      </c>
      <c r="B52" s="110" t="s">
        <v>80</v>
      </c>
      <c r="C52" s="107">
        <f>SUM(C53:C57)</f>
        <v>33788</v>
      </c>
      <c r="D52" s="108">
        <f>SUM(D53:D57)</f>
        <v>23000</v>
      </c>
      <c r="E52" s="108">
        <f>SUM(E53:E57)</f>
        <v>22531.64</v>
      </c>
      <c r="F52" s="109">
        <f>E52/D52*100</f>
        <v>97.963652173913047</v>
      </c>
    </row>
    <row r="53" spans="1:6" ht="20.100000000000001" customHeight="1" x14ac:dyDescent="0.25">
      <c r="A53" s="29">
        <v>4221</v>
      </c>
      <c r="B53" s="29" t="s">
        <v>75</v>
      </c>
      <c r="C53" s="95">
        <v>2654</v>
      </c>
      <c r="D53" s="30">
        <v>0</v>
      </c>
      <c r="E53" s="30">
        <v>1187.5</v>
      </c>
      <c r="F53" s="31"/>
    </row>
    <row r="54" spans="1:6" ht="20.100000000000001" customHeight="1" x14ac:dyDescent="0.25">
      <c r="A54" s="91">
        <v>4223</v>
      </c>
      <c r="B54" s="29" t="s">
        <v>78</v>
      </c>
      <c r="C54" s="95">
        <v>0</v>
      </c>
      <c r="D54" s="30">
        <v>23000</v>
      </c>
      <c r="E54" s="30">
        <v>1174.3800000000001</v>
      </c>
      <c r="F54" s="31"/>
    </row>
    <row r="55" spans="1:6" ht="20.100000000000001" customHeight="1" x14ac:dyDescent="0.25">
      <c r="A55" s="91">
        <v>4227</v>
      </c>
      <c r="B55" s="29" t="s">
        <v>43</v>
      </c>
      <c r="C55" s="95"/>
      <c r="D55" s="30"/>
      <c r="E55" s="30">
        <v>20169.759999999998</v>
      </c>
      <c r="F55" s="31"/>
    </row>
    <row r="56" spans="1:6" ht="20.100000000000001" customHeight="1" thickBot="1" x14ac:dyDescent="0.3">
      <c r="A56" s="91">
        <v>4241</v>
      </c>
      <c r="B56" s="29" t="s">
        <v>76</v>
      </c>
      <c r="C56" s="95">
        <v>664</v>
      </c>
      <c r="D56" s="30">
        <v>0</v>
      </c>
      <c r="E56" s="30">
        <v>0</v>
      </c>
      <c r="F56" s="31"/>
    </row>
    <row r="57" spans="1:6" ht="20.100000000000001" customHeight="1" thickBot="1" x14ac:dyDescent="0.3">
      <c r="A57" s="103">
        <v>451</v>
      </c>
      <c r="B57" s="104" t="s">
        <v>77</v>
      </c>
      <c r="C57" s="105">
        <v>30470</v>
      </c>
      <c r="D57" s="26">
        <v>0</v>
      </c>
      <c r="E57" s="26">
        <v>0</v>
      </c>
      <c r="F57" s="27"/>
    </row>
    <row r="58" spans="1:6" ht="20.100000000000001" customHeight="1" x14ac:dyDescent="0.25"/>
    <row r="59" spans="1:6" ht="20.100000000000001" customHeight="1" x14ac:dyDescent="0.25">
      <c r="A59" s="117" t="s">
        <v>92</v>
      </c>
      <c r="B59" s="118"/>
      <c r="D59" s="119" t="s">
        <v>89</v>
      </c>
      <c r="E59" s="120"/>
      <c r="F59" s="120"/>
    </row>
    <row r="60" spans="1:6" ht="20.100000000000001" customHeight="1" x14ac:dyDescent="0.25">
      <c r="A60" s="118"/>
      <c r="B60" s="118"/>
      <c r="D60" s="120"/>
      <c r="E60" s="120"/>
      <c r="F60" s="120"/>
    </row>
    <row r="61" spans="1:6" ht="20.100000000000001" customHeight="1" x14ac:dyDescent="0.25">
      <c r="A61" s="118"/>
      <c r="B61" s="118"/>
      <c r="D61" s="120"/>
      <c r="E61" s="120"/>
      <c r="F61" s="120"/>
    </row>
    <row r="62" spans="1:6" x14ac:dyDescent="0.25">
      <c r="A62" s="118"/>
      <c r="B62" s="118"/>
      <c r="D62" s="120"/>
      <c r="E62" s="120"/>
      <c r="F62" s="120"/>
    </row>
    <row r="64" spans="1:6" ht="15" customHeight="1" x14ac:dyDescent="0.25"/>
  </sheetData>
  <mergeCells count="4">
    <mergeCell ref="B5:E6"/>
    <mergeCell ref="A2:B3"/>
    <mergeCell ref="A59:B62"/>
    <mergeCell ref="D59:F6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0"/>
  <sheetViews>
    <sheetView topLeftCell="A37" workbookViewId="0">
      <selection activeCell="A57" sqref="A57:B60"/>
    </sheetView>
  </sheetViews>
  <sheetFormatPr defaultRowHeight="15" x14ac:dyDescent="0.25"/>
  <cols>
    <col min="1" max="1" width="9.7109375" customWidth="1"/>
    <col min="2" max="2" width="51.5703125" customWidth="1"/>
    <col min="3" max="6" width="15.7109375" customWidth="1"/>
  </cols>
  <sheetData>
    <row r="2" spans="1:6" ht="15" customHeight="1" x14ac:dyDescent="0.25">
      <c r="A2" s="116" t="s">
        <v>81</v>
      </c>
      <c r="B2" s="116"/>
    </row>
    <row r="3" spans="1:6" ht="15" customHeight="1" x14ac:dyDescent="0.25">
      <c r="A3" s="116"/>
      <c r="B3" s="116"/>
    </row>
    <row r="4" spans="1:6" ht="15.75" x14ac:dyDescent="0.25">
      <c r="A4" s="78"/>
      <c r="B4" s="78"/>
    </row>
    <row r="5" spans="1:6" x14ac:dyDescent="0.25">
      <c r="B5" s="115" t="s">
        <v>67</v>
      </c>
      <c r="C5" s="115"/>
      <c r="D5" s="115"/>
      <c r="E5" s="115"/>
    </row>
    <row r="6" spans="1:6" x14ac:dyDescent="0.25">
      <c r="B6" s="115"/>
      <c r="C6" s="115"/>
      <c r="D6" s="115"/>
      <c r="E6" s="115"/>
    </row>
    <row r="7" spans="1:6" ht="15.75" thickBot="1" x14ac:dyDescent="0.3"/>
    <row r="8" spans="1:6" ht="44.25" customHeight="1" thickBot="1" x14ac:dyDescent="0.3">
      <c r="A8" s="1" t="s">
        <v>0</v>
      </c>
      <c r="B8" s="2" t="s">
        <v>1</v>
      </c>
      <c r="C8" s="3" t="s">
        <v>68</v>
      </c>
      <c r="D8" s="3" t="s">
        <v>69</v>
      </c>
      <c r="E8" s="3" t="s">
        <v>70</v>
      </c>
      <c r="F8" s="4" t="s">
        <v>2</v>
      </c>
    </row>
    <row r="9" spans="1:6" ht="15.75" thickBot="1" x14ac:dyDescent="0.3">
      <c r="A9" s="5"/>
      <c r="B9" s="6">
        <v>1</v>
      </c>
      <c r="C9" s="6">
        <v>2</v>
      </c>
      <c r="D9" s="6">
        <v>3</v>
      </c>
      <c r="E9" s="6">
        <v>4</v>
      </c>
      <c r="F9" s="7" t="s">
        <v>4</v>
      </c>
    </row>
    <row r="10" spans="1:6" ht="20.100000000000001" customHeight="1" thickBot="1" x14ac:dyDescent="0.35">
      <c r="A10" s="46"/>
      <c r="B10" s="47" t="s">
        <v>47</v>
      </c>
      <c r="C10" s="48">
        <f>C11+C15+C17+C20+C25+C31+C37+C43++C45+C47+C51+C53</f>
        <v>1257633</v>
      </c>
      <c r="D10" s="48">
        <f t="shared" ref="D10" si="0">D11+D15+D17+D20+D25+D31+D37+D43++D45+D47+D51+D53</f>
        <v>1373027</v>
      </c>
      <c r="E10" s="48">
        <f>E11+E15+E17+E20+E25+E31+E37+E43++E45+E47+E51+E53</f>
        <v>1334092.2629999998</v>
      </c>
      <c r="F10" s="49">
        <f>E10/D10*100</f>
        <v>97.164313811745856</v>
      </c>
    </row>
    <row r="11" spans="1:6" ht="20.100000000000001" customHeight="1" thickBot="1" x14ac:dyDescent="0.3">
      <c r="A11" s="24">
        <v>311</v>
      </c>
      <c r="B11" s="25" t="s">
        <v>3</v>
      </c>
      <c r="C11" s="26">
        <v>876037</v>
      </c>
      <c r="D11" s="26">
        <v>1027745</v>
      </c>
      <c r="E11" s="26">
        <f>E12+E14+E13</f>
        <v>1011334.14</v>
      </c>
      <c r="F11" s="27">
        <f>E11/D11*100</f>
        <v>98.403216751236926</v>
      </c>
    </row>
    <row r="12" spans="1:6" ht="20.100000000000001" customHeight="1" x14ac:dyDescent="0.25">
      <c r="A12" s="12">
        <v>3111</v>
      </c>
      <c r="B12" s="13" t="s">
        <v>5</v>
      </c>
      <c r="C12" s="14"/>
      <c r="D12" s="14"/>
      <c r="E12" s="14">
        <v>1011334.14</v>
      </c>
      <c r="F12" s="15"/>
    </row>
    <row r="13" spans="1:6" ht="20.100000000000001" customHeight="1" x14ac:dyDescent="0.25">
      <c r="A13" s="18">
        <v>3113</v>
      </c>
      <c r="B13" s="19" t="s">
        <v>6</v>
      </c>
      <c r="C13" s="20"/>
      <c r="D13" s="20"/>
      <c r="E13" s="20"/>
      <c r="F13" s="21"/>
    </row>
    <row r="14" spans="1:6" ht="20.100000000000001" customHeight="1" thickBot="1" x14ac:dyDescent="0.3">
      <c r="A14" s="18">
        <v>3114</v>
      </c>
      <c r="B14" s="19" t="s">
        <v>49</v>
      </c>
      <c r="C14" s="20"/>
      <c r="D14" s="20"/>
      <c r="E14" s="20"/>
      <c r="F14" s="21"/>
    </row>
    <row r="15" spans="1:6" ht="20.100000000000001" customHeight="1" thickBot="1" x14ac:dyDescent="0.3">
      <c r="A15" s="24">
        <v>312</v>
      </c>
      <c r="B15" s="25" t="s">
        <v>7</v>
      </c>
      <c r="C15" s="26">
        <v>38490</v>
      </c>
      <c r="D15" s="26">
        <v>38490</v>
      </c>
      <c r="E15" s="26">
        <f>E16</f>
        <v>39915.120000000003</v>
      </c>
      <c r="F15" s="27">
        <f t="shared" ref="F15:F53" si="1">E15/D15*100</f>
        <v>103.70257209664848</v>
      </c>
    </row>
    <row r="16" spans="1:6" ht="20.100000000000001" customHeight="1" thickBot="1" x14ac:dyDescent="0.3">
      <c r="A16" s="28">
        <v>3121</v>
      </c>
      <c r="B16" s="29" t="s">
        <v>7</v>
      </c>
      <c r="C16" s="30"/>
      <c r="D16" s="30"/>
      <c r="E16" s="30">
        <v>39915.120000000003</v>
      </c>
      <c r="F16" s="31"/>
    </row>
    <row r="17" spans="1:6" ht="20.100000000000001" customHeight="1" thickBot="1" x14ac:dyDescent="0.3">
      <c r="A17" s="24">
        <v>313</v>
      </c>
      <c r="B17" s="25" t="s">
        <v>8</v>
      </c>
      <c r="C17" s="26">
        <v>145570</v>
      </c>
      <c r="D17" s="26">
        <v>169578</v>
      </c>
      <c r="E17" s="26">
        <f>E19+E18</f>
        <v>167600.69</v>
      </c>
      <c r="F17" s="27">
        <f t="shared" si="1"/>
        <v>98.833982002382385</v>
      </c>
    </row>
    <row r="18" spans="1:6" ht="20.100000000000001" customHeight="1" x14ac:dyDescent="0.25">
      <c r="A18" s="40">
        <v>3132</v>
      </c>
      <c r="B18" s="41" t="s">
        <v>9</v>
      </c>
      <c r="C18" s="42"/>
      <c r="D18" s="42"/>
      <c r="E18" s="42">
        <v>167600.69</v>
      </c>
      <c r="F18" s="43"/>
    </row>
    <row r="19" spans="1:6" ht="20.100000000000001" customHeight="1" thickBot="1" x14ac:dyDescent="0.3">
      <c r="A19" s="28">
        <v>3133</v>
      </c>
      <c r="B19" s="29" t="s">
        <v>50</v>
      </c>
      <c r="C19" s="30"/>
      <c r="D19" s="30"/>
      <c r="E19" s="30">
        <v>0</v>
      </c>
      <c r="F19" s="31"/>
    </row>
    <row r="20" spans="1:6" ht="20.100000000000001" customHeight="1" thickBot="1" x14ac:dyDescent="0.3">
      <c r="A20" s="24">
        <v>321</v>
      </c>
      <c r="B20" s="25" t="s">
        <v>10</v>
      </c>
      <c r="C20" s="26">
        <v>26545</v>
      </c>
      <c r="D20" s="26">
        <v>32000</v>
      </c>
      <c r="E20" s="26">
        <f>E21+E22+E23+E24</f>
        <v>32158.799999999999</v>
      </c>
      <c r="F20" s="27">
        <f t="shared" si="1"/>
        <v>100.49625</v>
      </c>
    </row>
    <row r="21" spans="1:6" ht="20.100000000000001" customHeight="1" x14ac:dyDescent="0.25">
      <c r="A21" s="22">
        <v>3211</v>
      </c>
      <c r="B21" s="10" t="s">
        <v>11</v>
      </c>
      <c r="C21" s="11"/>
      <c r="D21" s="11"/>
      <c r="E21" s="11">
        <v>1452.82</v>
      </c>
      <c r="F21" s="23"/>
    </row>
    <row r="22" spans="1:6" ht="20.100000000000001" customHeight="1" x14ac:dyDescent="0.25">
      <c r="A22" s="16">
        <v>3212</v>
      </c>
      <c r="B22" s="8" t="s">
        <v>12</v>
      </c>
      <c r="C22" s="9"/>
      <c r="D22" s="9"/>
      <c r="E22" s="9">
        <v>30192.63</v>
      </c>
      <c r="F22" s="17"/>
    </row>
    <row r="23" spans="1:6" ht="20.100000000000001" customHeight="1" x14ac:dyDescent="0.25">
      <c r="A23" s="16">
        <v>3213</v>
      </c>
      <c r="B23" s="8" t="s">
        <v>13</v>
      </c>
      <c r="C23" s="9"/>
      <c r="D23" s="9"/>
      <c r="E23" s="9">
        <v>513.35</v>
      </c>
      <c r="F23" s="17"/>
    </row>
    <row r="24" spans="1:6" ht="20.100000000000001" customHeight="1" thickBot="1" x14ac:dyDescent="0.3">
      <c r="A24" s="18">
        <v>3214</v>
      </c>
      <c r="B24" s="19" t="s">
        <v>14</v>
      </c>
      <c r="C24" s="20"/>
      <c r="D24" s="20"/>
      <c r="E24" s="20">
        <v>0</v>
      </c>
      <c r="F24" s="21"/>
    </row>
    <row r="25" spans="1:6" ht="20.100000000000001" customHeight="1" thickBot="1" x14ac:dyDescent="0.3">
      <c r="A25" s="24">
        <v>322</v>
      </c>
      <c r="B25" s="25" t="s">
        <v>15</v>
      </c>
      <c r="C25" s="26">
        <v>49107</v>
      </c>
      <c r="D25" s="26">
        <v>104219</v>
      </c>
      <c r="E25" s="26">
        <f>E26+E27+E28+E29+E30</f>
        <v>75876.693000000014</v>
      </c>
      <c r="F25" s="27">
        <f t="shared" si="1"/>
        <v>72.805048023872814</v>
      </c>
    </row>
    <row r="26" spans="1:6" ht="20.100000000000001" customHeight="1" x14ac:dyDescent="0.25">
      <c r="A26" s="22">
        <v>3221</v>
      </c>
      <c r="B26" s="10" t="s">
        <v>16</v>
      </c>
      <c r="C26" s="11"/>
      <c r="D26" s="11"/>
      <c r="E26" s="11">
        <v>3521.6</v>
      </c>
      <c r="F26" s="23"/>
    </row>
    <row r="27" spans="1:6" ht="20.100000000000001" customHeight="1" x14ac:dyDescent="0.25">
      <c r="A27" s="16">
        <v>3222</v>
      </c>
      <c r="B27" s="8" t="s">
        <v>17</v>
      </c>
      <c r="C27" s="9"/>
      <c r="D27" s="9"/>
      <c r="E27" s="9">
        <v>67231.070000000007</v>
      </c>
      <c r="F27" s="17"/>
    </row>
    <row r="28" spans="1:6" ht="20.100000000000001" customHeight="1" x14ac:dyDescent="0.25">
      <c r="A28" s="16">
        <v>3223</v>
      </c>
      <c r="B28" s="8" t="s">
        <v>18</v>
      </c>
      <c r="C28" s="9"/>
      <c r="D28" s="9"/>
      <c r="E28" s="9">
        <v>2958.02</v>
      </c>
      <c r="F28" s="17"/>
    </row>
    <row r="29" spans="1:6" ht="20.100000000000001" customHeight="1" x14ac:dyDescent="0.25">
      <c r="A29" s="16">
        <v>3224</v>
      </c>
      <c r="B29" s="8" t="s">
        <v>19</v>
      </c>
      <c r="C29" s="9"/>
      <c r="D29" s="9"/>
      <c r="E29" s="9">
        <v>2166.0030000000002</v>
      </c>
      <c r="F29" s="17"/>
    </row>
    <row r="30" spans="1:6" ht="20.100000000000001" customHeight="1" thickBot="1" x14ac:dyDescent="0.3">
      <c r="A30" s="16">
        <v>3225</v>
      </c>
      <c r="B30" s="8" t="s">
        <v>20</v>
      </c>
      <c r="C30" s="9"/>
      <c r="D30" s="9"/>
      <c r="E30" s="9">
        <v>0</v>
      </c>
      <c r="F30" s="17"/>
    </row>
    <row r="31" spans="1:6" ht="20.100000000000001" customHeight="1" thickBot="1" x14ac:dyDescent="0.3">
      <c r="A31" s="24">
        <v>323</v>
      </c>
      <c r="B31" s="25" t="s">
        <v>22</v>
      </c>
      <c r="C31" s="26">
        <v>0</v>
      </c>
      <c r="D31" s="26">
        <v>0</v>
      </c>
      <c r="E31" s="26">
        <f>E32+E33+E34+E35+E36</f>
        <v>283.67</v>
      </c>
      <c r="F31" s="27" t="e">
        <f t="shared" si="1"/>
        <v>#DIV/0!</v>
      </c>
    </row>
    <row r="32" spans="1:6" ht="20.100000000000001" customHeight="1" x14ac:dyDescent="0.25">
      <c r="A32" s="40">
        <v>3231</v>
      </c>
      <c r="B32" s="41" t="s">
        <v>23</v>
      </c>
      <c r="C32" s="42"/>
      <c r="D32" s="42"/>
      <c r="E32" s="42">
        <v>0</v>
      </c>
      <c r="F32" s="43"/>
    </row>
    <row r="33" spans="1:6" ht="20.100000000000001" customHeight="1" x14ac:dyDescent="0.25">
      <c r="A33" s="32">
        <v>3232</v>
      </c>
      <c r="B33" s="33" t="s">
        <v>24</v>
      </c>
      <c r="C33" s="34"/>
      <c r="D33" s="34"/>
      <c r="E33" s="34">
        <v>0</v>
      </c>
      <c r="F33" s="35"/>
    </row>
    <row r="34" spans="1:6" ht="20.100000000000001" customHeight="1" x14ac:dyDescent="0.25">
      <c r="A34" s="32">
        <v>3233</v>
      </c>
      <c r="B34" s="33" t="s">
        <v>48</v>
      </c>
      <c r="C34" s="34"/>
      <c r="D34" s="34"/>
      <c r="E34" s="34">
        <v>47.5</v>
      </c>
      <c r="F34" s="35"/>
    </row>
    <row r="35" spans="1:6" ht="20.100000000000001" customHeight="1" x14ac:dyDescent="0.25">
      <c r="A35" s="32">
        <v>3237</v>
      </c>
      <c r="B35" s="33" t="s">
        <v>27</v>
      </c>
      <c r="C35" s="34"/>
      <c r="D35" s="34"/>
      <c r="E35" s="34">
        <v>74.650000000000006</v>
      </c>
      <c r="F35" s="35"/>
    </row>
    <row r="36" spans="1:6" ht="20.100000000000001" customHeight="1" thickBot="1" x14ac:dyDescent="0.3">
      <c r="A36" s="36">
        <v>3239</v>
      </c>
      <c r="B36" s="37" t="s">
        <v>29</v>
      </c>
      <c r="C36" s="38"/>
      <c r="D36" s="38"/>
      <c r="E36" s="38">
        <v>161.52000000000001</v>
      </c>
      <c r="F36" s="39"/>
    </row>
    <row r="37" spans="1:6" ht="20.100000000000001" customHeight="1" thickBot="1" x14ac:dyDescent="0.3">
      <c r="A37" s="24">
        <v>329</v>
      </c>
      <c r="B37" s="25" t="s">
        <v>30</v>
      </c>
      <c r="C37" s="26">
        <v>0</v>
      </c>
      <c r="D37" s="26">
        <v>0</v>
      </c>
      <c r="E37" s="26">
        <f>E38+E39+E40+E41+E42</f>
        <v>3513.91</v>
      </c>
      <c r="F37" s="27" t="e">
        <f t="shared" si="1"/>
        <v>#DIV/0!</v>
      </c>
    </row>
    <row r="38" spans="1:6" ht="20.100000000000001" customHeight="1" x14ac:dyDescent="0.25">
      <c r="A38" s="40">
        <v>3293</v>
      </c>
      <c r="B38" s="41" t="s">
        <v>32</v>
      </c>
      <c r="C38" s="42"/>
      <c r="D38" s="42"/>
      <c r="E38" s="42">
        <v>13.33</v>
      </c>
      <c r="F38" s="43"/>
    </row>
    <row r="39" spans="1:6" ht="20.100000000000001" customHeight="1" x14ac:dyDescent="0.25">
      <c r="A39" s="32">
        <v>3294</v>
      </c>
      <c r="B39" s="33" t="s">
        <v>72</v>
      </c>
      <c r="C39" s="34"/>
      <c r="D39" s="34"/>
      <c r="E39" s="34">
        <v>0</v>
      </c>
      <c r="F39" s="35"/>
    </row>
    <row r="40" spans="1:6" ht="20.100000000000001" customHeight="1" x14ac:dyDescent="0.25">
      <c r="A40" s="16">
        <v>3295</v>
      </c>
      <c r="B40" s="8" t="s">
        <v>34</v>
      </c>
      <c r="C40" s="9"/>
      <c r="D40" s="9"/>
      <c r="E40" s="9">
        <v>2240</v>
      </c>
      <c r="F40" s="35"/>
    </row>
    <row r="41" spans="1:6" ht="20.100000000000001" customHeight="1" x14ac:dyDescent="0.25">
      <c r="A41" s="16">
        <v>3296</v>
      </c>
      <c r="B41" s="8" t="s">
        <v>51</v>
      </c>
      <c r="C41" s="9"/>
      <c r="D41" s="9"/>
      <c r="E41" s="9">
        <v>0</v>
      </c>
      <c r="F41" s="17"/>
    </row>
    <row r="42" spans="1:6" ht="20.100000000000001" customHeight="1" thickBot="1" x14ac:dyDescent="0.3">
      <c r="A42" s="18">
        <v>3299</v>
      </c>
      <c r="B42" s="19" t="s">
        <v>30</v>
      </c>
      <c r="C42" s="20"/>
      <c r="D42" s="20"/>
      <c r="E42" s="20">
        <v>1260.58</v>
      </c>
      <c r="F42" s="21"/>
    </row>
    <row r="43" spans="1:6" ht="20.100000000000001" customHeight="1" thickBot="1" x14ac:dyDescent="0.3">
      <c r="A43" s="24">
        <v>343</v>
      </c>
      <c r="B43" s="25" t="s">
        <v>35</v>
      </c>
      <c r="C43" s="26">
        <v>0</v>
      </c>
      <c r="D43" s="26">
        <v>0</v>
      </c>
      <c r="E43" s="26">
        <f>E44</f>
        <v>0</v>
      </c>
      <c r="F43" s="27" t="e">
        <f t="shared" si="1"/>
        <v>#DIV/0!</v>
      </c>
    </row>
    <row r="44" spans="1:6" ht="20.100000000000001" customHeight="1" thickBot="1" x14ac:dyDescent="0.3">
      <c r="A44" s="28">
        <v>3433</v>
      </c>
      <c r="B44" s="29" t="s">
        <v>52</v>
      </c>
      <c r="C44" s="30"/>
      <c r="D44" s="30"/>
      <c r="E44" s="30">
        <v>0</v>
      </c>
      <c r="F44" s="31"/>
    </row>
    <row r="45" spans="1:6" ht="20.100000000000001" customHeight="1" thickBot="1" x14ac:dyDescent="0.3">
      <c r="A45" s="24">
        <v>421</v>
      </c>
      <c r="B45" s="25" t="s">
        <v>39</v>
      </c>
      <c r="C45" s="26">
        <v>121884</v>
      </c>
      <c r="D45" s="26">
        <v>0</v>
      </c>
      <c r="E45" s="26">
        <f>E46</f>
        <v>0</v>
      </c>
      <c r="F45" s="27" t="e">
        <f t="shared" ref="F45" si="2">E45/D45*100</f>
        <v>#DIV/0!</v>
      </c>
    </row>
    <row r="46" spans="1:6" ht="20.100000000000001" customHeight="1" thickBot="1" x14ac:dyDescent="0.3">
      <c r="A46" s="28">
        <v>42123</v>
      </c>
      <c r="B46" s="29" t="s">
        <v>71</v>
      </c>
      <c r="C46" s="30"/>
      <c r="D46" s="30"/>
      <c r="E46" s="30">
        <v>0</v>
      </c>
      <c r="F46" s="31"/>
    </row>
    <row r="47" spans="1:6" ht="20.100000000000001" customHeight="1" thickBot="1" x14ac:dyDescent="0.3">
      <c r="A47" s="24">
        <v>422</v>
      </c>
      <c r="B47" s="25" t="s">
        <v>40</v>
      </c>
      <c r="C47" s="26">
        <v>0</v>
      </c>
      <c r="D47" s="26">
        <v>195</v>
      </c>
      <c r="E47" s="26">
        <f>E48+E49+E50</f>
        <v>3409.2400000000002</v>
      </c>
      <c r="F47" s="27">
        <f t="shared" si="1"/>
        <v>1748.3282051282054</v>
      </c>
    </row>
    <row r="48" spans="1:6" ht="20.100000000000001" customHeight="1" x14ac:dyDescent="0.25">
      <c r="A48" s="22">
        <v>4221</v>
      </c>
      <c r="B48" s="10" t="s">
        <v>41</v>
      </c>
      <c r="C48" s="11"/>
      <c r="D48" s="11">
        <v>195</v>
      </c>
      <c r="E48" s="11">
        <v>195</v>
      </c>
      <c r="F48" s="23"/>
    </row>
    <row r="49" spans="1:6" ht="20.100000000000001" customHeight="1" x14ac:dyDescent="0.25">
      <c r="A49" s="16">
        <v>4223</v>
      </c>
      <c r="B49" s="8" t="s">
        <v>42</v>
      </c>
      <c r="C49" s="9"/>
      <c r="D49" s="9"/>
      <c r="E49" s="9">
        <v>186.36</v>
      </c>
      <c r="F49" s="17">
        <v>0</v>
      </c>
    </row>
    <row r="50" spans="1:6" ht="20.100000000000001" customHeight="1" thickBot="1" x14ac:dyDescent="0.3">
      <c r="A50" s="18">
        <v>4227</v>
      </c>
      <c r="B50" s="19" t="s">
        <v>43</v>
      </c>
      <c r="C50" s="20"/>
      <c r="D50" s="20"/>
      <c r="E50" s="20">
        <v>3027.88</v>
      </c>
      <c r="F50" s="21"/>
    </row>
    <row r="51" spans="1:6" ht="20.100000000000001" customHeight="1" thickBot="1" x14ac:dyDescent="0.3">
      <c r="A51" s="24">
        <v>423</v>
      </c>
      <c r="B51" s="25" t="s">
        <v>44</v>
      </c>
      <c r="C51" s="26">
        <v>0</v>
      </c>
      <c r="D51" s="26">
        <v>0</v>
      </c>
      <c r="E51" s="26">
        <f>E52</f>
        <v>0</v>
      </c>
      <c r="F51" s="27"/>
    </row>
    <row r="52" spans="1:6" ht="20.100000000000001" customHeight="1" thickBot="1" x14ac:dyDescent="0.3">
      <c r="A52" s="28">
        <v>4231</v>
      </c>
      <c r="B52" s="29" t="s">
        <v>45</v>
      </c>
      <c r="C52" s="30"/>
      <c r="D52" s="30"/>
      <c r="E52" s="30">
        <v>0</v>
      </c>
      <c r="F52" s="31"/>
    </row>
    <row r="53" spans="1:6" ht="20.100000000000001" customHeight="1" thickBot="1" x14ac:dyDescent="0.3">
      <c r="A53" s="24">
        <v>424</v>
      </c>
      <c r="B53" s="25" t="s">
        <v>46</v>
      </c>
      <c r="C53" s="26">
        <v>0</v>
      </c>
      <c r="D53" s="26">
        <v>800</v>
      </c>
      <c r="E53" s="26">
        <f>E54</f>
        <v>0</v>
      </c>
      <c r="F53" s="27">
        <f t="shared" si="1"/>
        <v>0</v>
      </c>
    </row>
    <row r="54" spans="1:6" ht="20.100000000000001" customHeight="1" thickBot="1" x14ac:dyDescent="0.3">
      <c r="A54" s="44">
        <v>4241</v>
      </c>
      <c r="B54" s="29" t="s">
        <v>76</v>
      </c>
      <c r="C54" s="45">
        <v>0</v>
      </c>
      <c r="D54" s="45">
        <v>800</v>
      </c>
      <c r="E54" s="45">
        <v>0</v>
      </c>
      <c r="F54" s="50"/>
    </row>
    <row r="57" spans="1:6" ht="15" customHeight="1" x14ac:dyDescent="0.25">
      <c r="A57" s="117" t="s">
        <v>92</v>
      </c>
      <c r="B57" s="118"/>
      <c r="D57" s="119" t="s">
        <v>89</v>
      </c>
      <c r="E57" s="120"/>
      <c r="F57" s="120"/>
    </row>
    <row r="58" spans="1:6" x14ac:dyDescent="0.25">
      <c r="A58" s="118"/>
      <c r="B58" s="118"/>
      <c r="D58" s="120"/>
      <c r="E58" s="120"/>
      <c r="F58" s="120"/>
    </row>
    <row r="59" spans="1:6" x14ac:dyDescent="0.25">
      <c r="A59" s="118"/>
      <c r="B59" s="118"/>
      <c r="D59" s="120"/>
      <c r="E59" s="120"/>
      <c r="F59" s="120"/>
    </row>
    <row r="60" spans="1:6" x14ac:dyDescent="0.25">
      <c r="A60" s="118"/>
      <c r="B60" s="118"/>
      <c r="D60" s="120"/>
      <c r="E60" s="120"/>
      <c r="F60" s="120"/>
    </row>
  </sheetData>
  <mergeCells count="4">
    <mergeCell ref="B5:E6"/>
    <mergeCell ref="A2:B3"/>
    <mergeCell ref="A57:B60"/>
    <mergeCell ref="D57:F6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abSelected="1" topLeftCell="A31" workbookViewId="0">
      <selection activeCell="A36" sqref="A36:B39"/>
    </sheetView>
  </sheetViews>
  <sheetFormatPr defaultRowHeight="15" x14ac:dyDescent="0.25"/>
  <cols>
    <col min="1" max="1" width="9.7109375" customWidth="1"/>
    <col min="2" max="2" width="70.85546875" bestFit="1" customWidth="1"/>
    <col min="3" max="6" width="15.7109375" customWidth="1"/>
  </cols>
  <sheetData>
    <row r="1" spans="1:6" x14ac:dyDescent="0.25">
      <c r="A1" t="s">
        <v>53</v>
      </c>
    </row>
    <row r="2" spans="1:6" ht="15" customHeight="1" x14ac:dyDescent="0.25">
      <c r="A2" s="116" t="s">
        <v>81</v>
      </c>
      <c r="B2" s="116"/>
    </row>
    <row r="3" spans="1:6" ht="15" customHeight="1" x14ac:dyDescent="0.25">
      <c r="A3" s="116"/>
      <c r="B3" s="116"/>
    </row>
    <row r="4" spans="1:6" ht="15.75" x14ac:dyDescent="0.25">
      <c r="A4" s="78"/>
      <c r="B4" s="78"/>
    </row>
    <row r="5" spans="1:6" x14ac:dyDescent="0.25">
      <c r="B5" s="115" t="s">
        <v>67</v>
      </c>
      <c r="C5" s="115"/>
      <c r="D5" s="115"/>
      <c r="E5" s="115"/>
    </row>
    <row r="6" spans="1:6" x14ac:dyDescent="0.25">
      <c r="B6" s="115"/>
      <c r="C6" s="115"/>
      <c r="D6" s="115"/>
      <c r="E6" s="115"/>
    </row>
    <row r="7" spans="1:6" ht="15.75" thickBot="1" x14ac:dyDescent="0.3"/>
    <row r="8" spans="1:6" ht="44.25" customHeight="1" thickBot="1" x14ac:dyDescent="0.3">
      <c r="A8" s="1" t="s">
        <v>0</v>
      </c>
      <c r="B8" s="2" t="s">
        <v>1</v>
      </c>
      <c r="C8" s="3" t="s">
        <v>68</v>
      </c>
      <c r="D8" s="3" t="s">
        <v>69</v>
      </c>
      <c r="E8" s="3" t="s">
        <v>70</v>
      </c>
      <c r="F8" s="4" t="s">
        <v>2</v>
      </c>
    </row>
    <row r="9" spans="1:6" ht="15.75" thickBot="1" x14ac:dyDescent="0.3">
      <c r="A9" s="5"/>
      <c r="B9" s="6">
        <v>1</v>
      </c>
      <c r="C9" s="6">
        <v>2</v>
      </c>
      <c r="D9" s="6">
        <v>3</v>
      </c>
      <c r="E9" s="6">
        <v>4</v>
      </c>
      <c r="F9" s="7" t="s">
        <v>4</v>
      </c>
    </row>
    <row r="10" spans="1:6" ht="20.100000000000001" customHeight="1" thickBot="1" x14ac:dyDescent="0.35">
      <c r="A10" s="46"/>
      <c r="B10" s="47" t="s">
        <v>54</v>
      </c>
      <c r="C10" s="48">
        <f>SUM(C13+C16+C18+C21+C23)</f>
        <v>1257633</v>
      </c>
      <c r="D10" s="48">
        <f>D11+D13+D18+D21+D23+D25</f>
        <v>1341176</v>
      </c>
      <c r="E10" s="48">
        <f>E11+E13+E16+E18+E21+E23+E25</f>
        <v>1356220.6099999999</v>
      </c>
      <c r="F10" s="49">
        <f>E10/D10*100</f>
        <v>101.12174763043775</v>
      </c>
    </row>
    <row r="11" spans="1:6" ht="24.95" customHeight="1" thickBot="1" x14ac:dyDescent="0.3">
      <c r="A11" s="57">
        <v>633</v>
      </c>
      <c r="B11" s="51" t="s">
        <v>90</v>
      </c>
      <c r="C11" s="58">
        <v>0</v>
      </c>
      <c r="D11" s="58">
        <v>0</v>
      </c>
      <c r="E11" s="58">
        <f>SUM(E12)</f>
        <v>2107.83</v>
      </c>
      <c r="F11" s="59" t="e">
        <f>E11/D11*100</f>
        <v>#DIV/0!</v>
      </c>
    </row>
    <row r="12" spans="1:6" ht="24.95" customHeight="1" thickBot="1" x14ac:dyDescent="0.3">
      <c r="A12" s="60">
        <v>6331</v>
      </c>
      <c r="B12" s="52" t="s">
        <v>91</v>
      </c>
      <c r="C12" s="61"/>
      <c r="D12" s="61"/>
      <c r="E12" s="61">
        <v>2107.83</v>
      </c>
      <c r="F12" s="62"/>
    </row>
    <row r="13" spans="1:6" ht="35.1" customHeight="1" thickBot="1" x14ac:dyDescent="0.3">
      <c r="A13" s="24">
        <v>636</v>
      </c>
      <c r="B13" s="64" t="s">
        <v>57</v>
      </c>
      <c r="C13" s="26">
        <v>1086642</v>
      </c>
      <c r="D13" s="26">
        <v>1268808</v>
      </c>
      <c r="E13" s="26">
        <f>SUM(E14:E15)</f>
        <v>1330993.17</v>
      </c>
      <c r="F13" s="27">
        <f t="shared" ref="F13:F25" si="0">E13/D13*100</f>
        <v>104.90107013827151</v>
      </c>
    </row>
    <row r="14" spans="1:6" ht="24.95" customHeight="1" x14ac:dyDescent="0.25">
      <c r="A14" s="28">
        <v>6361</v>
      </c>
      <c r="B14" s="111" t="s">
        <v>83</v>
      </c>
      <c r="C14" s="63"/>
      <c r="D14" s="30"/>
      <c r="E14" s="30">
        <v>1310690.8999999999</v>
      </c>
      <c r="F14" s="31"/>
    </row>
    <row r="15" spans="1:6" ht="24.95" customHeight="1" thickBot="1" x14ac:dyDescent="0.3">
      <c r="A15" s="28">
        <v>6362</v>
      </c>
      <c r="B15" s="112" t="s">
        <v>82</v>
      </c>
      <c r="C15" s="63"/>
      <c r="D15" s="30"/>
      <c r="E15" s="30">
        <v>20302.27</v>
      </c>
      <c r="F15" s="31"/>
    </row>
    <row r="16" spans="1:6" ht="24.95" customHeight="1" thickBot="1" x14ac:dyDescent="0.3">
      <c r="A16" s="24">
        <v>638</v>
      </c>
      <c r="B16" s="25" t="s">
        <v>58</v>
      </c>
      <c r="C16" s="26">
        <v>121884</v>
      </c>
      <c r="D16" s="26">
        <v>0</v>
      </c>
      <c r="E16" s="26">
        <f>E17</f>
        <v>4147.2</v>
      </c>
      <c r="F16" s="27" t="e">
        <f t="shared" ref="F16" si="1">E16/D16*100</f>
        <v>#DIV/0!</v>
      </c>
    </row>
    <row r="17" spans="1:6" ht="24.95" customHeight="1" thickBot="1" x14ac:dyDescent="0.3">
      <c r="A17" s="28">
        <v>63811</v>
      </c>
      <c r="B17" s="29" t="s">
        <v>84</v>
      </c>
      <c r="C17" s="30"/>
      <c r="D17" s="30"/>
      <c r="E17" s="30">
        <v>4147.2</v>
      </c>
      <c r="F17" s="31"/>
    </row>
    <row r="18" spans="1:6" ht="24.95" customHeight="1" thickBot="1" x14ac:dyDescent="0.3">
      <c r="A18" s="24">
        <v>64</v>
      </c>
      <c r="B18" s="25" t="s">
        <v>85</v>
      </c>
      <c r="C18" s="26">
        <v>0</v>
      </c>
      <c r="D18" s="26">
        <v>0</v>
      </c>
      <c r="E18" s="26">
        <f>SUM(E19:E20)</f>
        <v>1272.08</v>
      </c>
      <c r="F18" s="27" t="e">
        <f t="shared" si="0"/>
        <v>#DIV/0!</v>
      </c>
    </row>
    <row r="19" spans="1:6" ht="24.95" customHeight="1" x14ac:dyDescent="0.25">
      <c r="A19" s="28">
        <v>6413</v>
      </c>
      <c r="B19" s="29" t="s">
        <v>86</v>
      </c>
      <c r="C19" s="30"/>
      <c r="D19" s="30"/>
      <c r="E19" s="30">
        <v>27.74</v>
      </c>
      <c r="F19" s="31"/>
    </row>
    <row r="20" spans="1:6" ht="24.95" customHeight="1" thickBot="1" x14ac:dyDescent="0.3">
      <c r="A20" s="28">
        <v>6422</v>
      </c>
      <c r="B20" s="29" t="s">
        <v>73</v>
      </c>
      <c r="C20" s="30"/>
      <c r="D20" s="30"/>
      <c r="E20" s="30">
        <v>1244.3399999999999</v>
      </c>
      <c r="F20" s="31"/>
    </row>
    <row r="21" spans="1:6" ht="24.95" customHeight="1" thickBot="1" x14ac:dyDescent="0.3">
      <c r="A21" s="24">
        <v>652</v>
      </c>
      <c r="B21" s="25" t="s">
        <v>59</v>
      </c>
      <c r="C21" s="26">
        <v>47780</v>
      </c>
      <c r="D21" s="26">
        <v>60000</v>
      </c>
      <c r="E21" s="26">
        <f>E22</f>
        <v>16537.93</v>
      </c>
      <c r="F21" s="27">
        <f t="shared" si="0"/>
        <v>27.563216666666669</v>
      </c>
    </row>
    <row r="22" spans="1:6" ht="24.95" customHeight="1" thickBot="1" x14ac:dyDescent="0.3">
      <c r="A22" s="22">
        <v>65264</v>
      </c>
      <c r="B22" s="10" t="s">
        <v>60</v>
      </c>
      <c r="C22" s="11"/>
      <c r="D22" s="11"/>
      <c r="E22" s="11">
        <v>16537.93</v>
      </c>
      <c r="F22" s="23"/>
    </row>
    <row r="23" spans="1:6" ht="24.95" customHeight="1" thickBot="1" x14ac:dyDescent="0.3">
      <c r="A23" s="24">
        <v>661</v>
      </c>
      <c r="B23" s="25" t="s">
        <v>61</v>
      </c>
      <c r="C23" s="26">
        <v>1327</v>
      </c>
      <c r="D23" s="26">
        <v>10719</v>
      </c>
      <c r="E23" s="26">
        <f>E24</f>
        <v>0</v>
      </c>
      <c r="F23" s="27">
        <f t="shared" si="0"/>
        <v>0</v>
      </c>
    </row>
    <row r="24" spans="1:6" ht="24.95" customHeight="1" thickBot="1" x14ac:dyDescent="0.3">
      <c r="A24" s="22">
        <v>66141</v>
      </c>
      <c r="B24" s="10" t="s">
        <v>62</v>
      </c>
      <c r="C24" s="11"/>
      <c r="D24" s="11"/>
      <c r="E24" s="11">
        <v>0</v>
      </c>
      <c r="F24" s="23"/>
    </row>
    <row r="25" spans="1:6" ht="35.1" customHeight="1" thickBot="1" x14ac:dyDescent="0.3">
      <c r="A25" s="24">
        <v>663</v>
      </c>
      <c r="B25" s="64" t="s">
        <v>63</v>
      </c>
      <c r="C25" s="26">
        <v>0</v>
      </c>
      <c r="D25" s="26">
        <v>1649</v>
      </c>
      <c r="E25" s="26">
        <f>SUM(E26:E27)</f>
        <v>1162.4000000000001</v>
      </c>
      <c r="F25" s="27">
        <f t="shared" si="0"/>
        <v>70.491206791995154</v>
      </c>
    </row>
    <row r="26" spans="1:6" ht="24.95" customHeight="1" thickBot="1" x14ac:dyDescent="0.3">
      <c r="A26" s="69">
        <v>6631</v>
      </c>
      <c r="B26" s="70" t="s">
        <v>87</v>
      </c>
      <c r="C26" s="71"/>
      <c r="D26" s="71"/>
      <c r="E26" s="71">
        <v>1012.4</v>
      </c>
      <c r="F26" s="72"/>
    </row>
    <row r="27" spans="1:6" ht="24.95" customHeight="1" thickBot="1" x14ac:dyDescent="0.3">
      <c r="A27" s="113">
        <v>6632</v>
      </c>
      <c r="B27" s="113" t="s">
        <v>88</v>
      </c>
      <c r="C27" s="114"/>
      <c r="D27" s="114"/>
      <c r="E27" s="114">
        <v>150</v>
      </c>
      <c r="F27" s="114"/>
    </row>
    <row r="28" spans="1:6" ht="24.95" customHeight="1" x14ac:dyDescent="0.25">
      <c r="A28" s="65"/>
      <c r="B28" s="65"/>
      <c r="C28" s="66"/>
      <c r="D28" s="66"/>
      <c r="E28" s="66"/>
      <c r="F28" s="66"/>
    </row>
    <row r="29" spans="1:6" ht="24.95" customHeight="1" thickBot="1" x14ac:dyDescent="0.3">
      <c r="A29" s="67"/>
      <c r="B29" s="67"/>
      <c r="C29" s="68"/>
      <c r="D29" s="68"/>
      <c r="E29" s="68"/>
      <c r="F29" s="68"/>
    </row>
    <row r="30" spans="1:6" ht="45" customHeight="1" thickBot="1" x14ac:dyDescent="0.3">
      <c r="A30" s="73" t="s">
        <v>0</v>
      </c>
      <c r="B30" s="74" t="s">
        <v>1</v>
      </c>
      <c r="C30" s="75" t="s">
        <v>68</v>
      </c>
      <c r="D30" s="75" t="s">
        <v>69</v>
      </c>
      <c r="E30" s="75" t="s">
        <v>70</v>
      </c>
      <c r="F30" s="76" t="s">
        <v>2</v>
      </c>
    </row>
    <row r="31" spans="1:6" ht="24.95" customHeight="1" thickBot="1" x14ac:dyDescent="0.3">
      <c r="A31" s="24">
        <v>922</v>
      </c>
      <c r="B31" s="25" t="s">
        <v>64</v>
      </c>
      <c r="C31" s="26">
        <v>0</v>
      </c>
      <c r="D31" s="26">
        <v>14776.23</v>
      </c>
      <c r="E31" s="26">
        <f>E32+E33</f>
        <v>19875.060000000001</v>
      </c>
      <c r="F31" s="27">
        <f>E31/D31*100</f>
        <v>134.50697505385341</v>
      </c>
    </row>
    <row r="32" spans="1:6" ht="24.95" customHeight="1" x14ac:dyDescent="0.25">
      <c r="A32" s="12">
        <v>92211</v>
      </c>
      <c r="B32" s="13" t="s">
        <v>65</v>
      </c>
      <c r="C32" s="14"/>
      <c r="D32" s="14"/>
      <c r="E32" s="14">
        <v>15551.77</v>
      </c>
      <c r="F32" s="15"/>
    </row>
    <row r="33" spans="1:6" ht="24.95" customHeight="1" thickBot="1" x14ac:dyDescent="0.3">
      <c r="A33" s="53">
        <v>92211</v>
      </c>
      <c r="B33" s="77" t="s">
        <v>74</v>
      </c>
      <c r="C33" s="55"/>
      <c r="D33" s="55"/>
      <c r="E33" s="55">
        <v>4323.29</v>
      </c>
      <c r="F33" s="56"/>
    </row>
    <row r="36" spans="1:6" ht="15" customHeight="1" x14ac:dyDescent="0.25">
      <c r="A36" s="117" t="s">
        <v>93</v>
      </c>
      <c r="B36" s="118"/>
      <c r="D36" s="119" t="s">
        <v>89</v>
      </c>
      <c r="E36" s="120"/>
      <c r="F36" s="120"/>
    </row>
    <row r="37" spans="1:6" x14ac:dyDescent="0.25">
      <c r="A37" s="118"/>
      <c r="B37" s="118"/>
      <c r="D37" s="120"/>
      <c r="E37" s="120"/>
      <c r="F37" s="120"/>
    </row>
    <row r="38" spans="1:6" x14ac:dyDescent="0.25">
      <c r="A38" s="118"/>
      <c r="B38" s="118"/>
      <c r="D38" s="120"/>
      <c r="E38" s="120"/>
      <c r="F38" s="120"/>
    </row>
    <row r="39" spans="1:6" x14ac:dyDescent="0.25">
      <c r="A39" s="118"/>
      <c r="B39" s="118"/>
      <c r="D39" s="120"/>
      <c r="E39" s="120"/>
      <c r="F39" s="120"/>
    </row>
  </sheetData>
  <mergeCells count="4">
    <mergeCell ref="B5:E6"/>
    <mergeCell ref="A2:B3"/>
    <mergeCell ref="A36:B39"/>
    <mergeCell ref="D36:F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PRIHODI I PRIMICI - OSNIVAČ</vt:lpstr>
      <vt:lpstr>RASHODI I IZDACI - OSNIVAČ</vt:lpstr>
      <vt:lpstr>RASHODI I IZDACI - OSTALI IZVOR</vt:lpstr>
      <vt:lpstr>PRIHODI I PRIMICi - ostali izvo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Helena Agić</cp:lastModifiedBy>
  <cp:lastPrinted>2023-03-29T09:35:21Z</cp:lastPrinted>
  <dcterms:created xsi:type="dcterms:W3CDTF">2022-04-05T10:58:13Z</dcterms:created>
  <dcterms:modified xsi:type="dcterms:W3CDTF">2024-03-11T11:21:47Z</dcterms:modified>
</cp:coreProperties>
</file>