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2024-FINANCIJSKI IZVJEŠTAJ\Cijela 2024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F303" i="9"/>
  <c r="H302" i="9"/>
  <c r="G302" i="9"/>
  <c r="E302" i="9" s="1"/>
  <c r="B302" i="9" s="1"/>
  <c r="F302" i="9"/>
  <c r="H301" i="9"/>
  <c r="G301" i="9"/>
  <c r="F301" i="9"/>
  <c r="H300" i="9"/>
  <c r="G300" i="9"/>
  <c r="E300" i="9" s="1"/>
  <c r="B300" i="9" s="1"/>
  <c r="F300" i="9"/>
  <c r="H299" i="9"/>
  <c r="G299" i="9"/>
  <c r="E299" i="9" s="1"/>
  <c r="B299" i="9" s="1"/>
  <c r="F299" i="9"/>
  <c r="H298" i="9"/>
  <c r="G298" i="9"/>
  <c r="F298" i="9"/>
  <c r="H297" i="9"/>
  <c r="E297" i="9" s="1"/>
  <c r="G297" i="9"/>
  <c r="F297" i="9"/>
  <c r="B297" i="9"/>
  <c r="H296" i="9"/>
  <c r="G296" i="9"/>
  <c r="F296" i="9"/>
  <c r="H295" i="9"/>
  <c r="G295" i="9"/>
  <c r="E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E286" i="9" s="1"/>
  <c r="B286" i="9" s="1"/>
  <c r="F286" i="9"/>
  <c r="F285" i="9"/>
  <c r="H284" i="9"/>
  <c r="G284" i="9"/>
  <c r="E284" i="9" s="1"/>
  <c r="B284" i="9" s="1"/>
  <c r="F284" i="9"/>
  <c r="H283" i="9"/>
  <c r="G283" i="9"/>
  <c r="F283" i="9"/>
  <c r="E283" i="9"/>
  <c r="B283" i="9" s="1"/>
  <c r="H282" i="9"/>
  <c r="E282" i="9" s="1"/>
  <c r="G282" i="9"/>
  <c r="F282" i="9"/>
  <c r="F281" i="9"/>
  <c r="F280" i="9"/>
  <c r="F279" i="9"/>
  <c r="F278" i="9"/>
  <c r="F277" i="9"/>
  <c r="F276" i="9"/>
  <c r="L275" i="9"/>
  <c r="F275" i="9" s="1"/>
  <c r="H275" i="9"/>
  <c r="F274" i="9"/>
  <c r="I273" i="9"/>
  <c r="E273" i="9" s="1"/>
  <c r="B273" i="9" s="1"/>
  <c r="H273" i="9"/>
  <c r="F273" i="9"/>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L262" i="9"/>
  <c r="E262" i="9"/>
  <c r="B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M256" i="9"/>
  <c r="L256" i="9"/>
  <c r="F256" i="9"/>
  <c r="B256" i="9" s="1"/>
  <c r="E256" i="9"/>
  <c r="M255" i="9"/>
  <c r="L255" i="9"/>
  <c r="F255" i="9" s="1"/>
  <c r="E255" i="9"/>
  <c r="M254" i="9"/>
  <c r="L254" i="9"/>
  <c r="F254" i="9" s="1"/>
  <c r="B254" i="9" s="1"/>
  <c r="E254" i="9"/>
  <c r="M253" i="9"/>
  <c r="L253" i="9"/>
  <c r="F253" i="9" s="1"/>
  <c r="E253" i="9"/>
  <c r="B253" i="9" s="1"/>
  <c r="M252" i="9"/>
  <c r="L252" i="9"/>
  <c r="F252" i="9"/>
  <c r="B252" i="9" s="1"/>
  <c r="E252" i="9"/>
  <c r="M251" i="9"/>
  <c r="L251" i="9"/>
  <c r="F251" i="9" s="1"/>
  <c r="E251" i="9"/>
  <c r="B251" i="9" s="1"/>
  <c r="M250" i="9"/>
  <c r="L250" i="9"/>
  <c r="E250" i="9"/>
  <c r="M249" i="9"/>
  <c r="L249" i="9"/>
  <c r="F249" i="9" s="1"/>
  <c r="E249" i="9"/>
  <c r="M248" i="9"/>
  <c r="L248" i="9"/>
  <c r="F248" i="9"/>
  <c r="B248" i="9" s="1"/>
  <c r="E248" i="9"/>
  <c r="M247" i="9"/>
  <c r="L247" i="9"/>
  <c r="F247" i="9" s="1"/>
  <c r="E247" i="9"/>
  <c r="M246" i="9"/>
  <c r="L246" i="9"/>
  <c r="F246" i="9" s="1"/>
  <c r="B246" i="9" s="1"/>
  <c r="E246" i="9"/>
  <c r="M245" i="9"/>
  <c r="L245" i="9"/>
  <c r="F245" i="9" s="1"/>
  <c r="E245" i="9"/>
  <c r="B245" i="9" s="1"/>
  <c r="M244" i="9"/>
  <c r="L244" i="9"/>
  <c r="F244" i="9"/>
  <c r="B244" i="9" s="1"/>
  <c r="E244" i="9"/>
  <c r="M243" i="9"/>
  <c r="L243" i="9"/>
  <c r="F243" i="9" s="1"/>
  <c r="E243" i="9"/>
  <c r="B243" i="9" s="1"/>
  <c r="M242" i="9"/>
  <c r="F242" i="9" s="1"/>
  <c r="B242" i="9" s="1"/>
  <c r="L242" i="9"/>
  <c r="E242" i="9"/>
  <c r="M241" i="9"/>
  <c r="L241" i="9"/>
  <c r="F241" i="9" s="1"/>
  <c r="E241" i="9"/>
  <c r="M240" i="9"/>
  <c r="L240" i="9"/>
  <c r="F240" i="9"/>
  <c r="B240" i="9" s="1"/>
  <c r="E240" i="9"/>
  <c r="M239" i="9"/>
  <c r="L239" i="9"/>
  <c r="F239" i="9" s="1"/>
  <c r="E239" i="9"/>
  <c r="M238" i="9"/>
  <c r="F238" i="9" s="1"/>
  <c r="L238" i="9"/>
  <c r="E238" i="9"/>
  <c r="B238" i="9"/>
  <c r="M237" i="9"/>
  <c r="L237" i="9"/>
  <c r="F237" i="9" s="1"/>
  <c r="E237" i="9"/>
  <c r="B237" i="9" s="1"/>
  <c r="M236" i="9"/>
  <c r="L236" i="9"/>
  <c r="F236" i="9"/>
  <c r="B236" i="9" s="1"/>
  <c r="E236" i="9"/>
  <c r="M235" i="9"/>
  <c r="L235" i="9"/>
  <c r="F235" i="9" s="1"/>
  <c r="E235" i="9"/>
  <c r="B235" i="9" s="1"/>
  <c r="M234" i="9"/>
  <c r="F234" i="9" s="1"/>
  <c r="B234" i="9" s="1"/>
  <c r="L234" i="9"/>
  <c r="E234" i="9"/>
  <c r="M233" i="9"/>
  <c r="L233" i="9"/>
  <c r="F233" i="9" s="1"/>
  <c r="E233" i="9"/>
  <c r="B233" i="9" s="1"/>
  <c r="M232" i="9"/>
  <c r="L232" i="9"/>
  <c r="F232" i="9"/>
  <c r="B232" i="9" s="1"/>
  <c r="E232" i="9"/>
  <c r="M231" i="9"/>
  <c r="L231" i="9"/>
  <c r="F231" i="9" s="1"/>
  <c r="E231" i="9"/>
  <c r="M230" i="9"/>
  <c r="L230" i="9"/>
  <c r="F230" i="9" s="1"/>
  <c r="B230" i="9" s="1"/>
  <c r="E230" i="9"/>
  <c r="M229" i="9"/>
  <c r="L229" i="9"/>
  <c r="F229" i="9" s="1"/>
  <c r="E229" i="9"/>
  <c r="B229" i="9" s="1"/>
  <c r="M228" i="9"/>
  <c r="L228" i="9"/>
  <c r="F228" i="9"/>
  <c r="B228" i="9" s="1"/>
  <c r="E228" i="9"/>
  <c r="M227" i="9"/>
  <c r="L227" i="9"/>
  <c r="F227" i="9" s="1"/>
  <c r="E227" i="9"/>
  <c r="B227" i="9" s="1"/>
  <c r="M226" i="9"/>
  <c r="L226" i="9"/>
  <c r="E226" i="9"/>
  <c r="M225" i="9"/>
  <c r="L225" i="9"/>
  <c r="F225" i="9" s="1"/>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G170" i="9"/>
  <c r="E170" i="9" s="1"/>
  <c r="B170" i="9" s="1"/>
  <c r="F170" i="9"/>
  <c r="F169" i="9"/>
  <c r="G168" i="9"/>
  <c r="E168" i="9" s="1"/>
  <c r="B168" i="9" s="1"/>
  <c r="F168" i="9"/>
  <c r="F167" i="9"/>
  <c r="F166" i="9"/>
  <c r="H165" i="9"/>
  <c r="F165" i="9"/>
  <c r="F164" i="9"/>
  <c r="F163" i="9"/>
  <c r="F162" i="9"/>
  <c r="F161" i="9"/>
  <c r="H160" i="9"/>
  <c r="G160" i="9"/>
  <c r="F160" i="9"/>
  <c r="E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E26" i="9" s="1"/>
  <c r="B26" i="9" s="1"/>
  <c r="G26" i="9"/>
  <c r="F26" i="9"/>
  <c r="H25" i="9"/>
  <c r="E25" i="9" s="1"/>
  <c r="G25" i="9"/>
  <c r="F25" i="9"/>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D70" i="8"/>
  <c r="D65" i="8"/>
  <c r="D60" i="8"/>
  <c r="D55" i="8"/>
  <c r="D49" i="8" s="1"/>
  <c r="D50" i="8"/>
  <c r="D44" i="8"/>
  <c r="D43" i="8" s="1"/>
  <c r="D36" i="8"/>
  <c r="D26" i="8"/>
  <c r="D24" i="8" s="1"/>
  <c r="C1499" i="1" s="1"/>
  <c r="D18" i="8"/>
  <c r="D8" i="8"/>
  <c r="D6" i="8" s="1"/>
  <c r="C1481" i="1" s="1"/>
  <c r="E44" i="7"/>
  <c r="D44" i="7"/>
  <c r="E39" i="7"/>
  <c r="D39" i="7"/>
  <c r="D38" i="7" s="1"/>
  <c r="E38" i="7"/>
  <c r="E30" i="7"/>
  <c r="D30" i="7"/>
  <c r="E23" i="7"/>
  <c r="E22" i="7" s="1"/>
  <c r="D1453" i="1"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E114" i="6" s="1"/>
  <c r="I27" i="3" s="1"/>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H1227" i="1" s="1"/>
  <c r="D250" i="5"/>
  <c r="F250" i="5" s="1"/>
  <c r="F249" i="5"/>
  <c r="F248" i="5"/>
  <c r="F247" i="5"/>
  <c r="E246" i="5"/>
  <c r="F246" i="5" s="1"/>
  <c r="D246" i="5"/>
  <c r="D245" i="5" s="1"/>
  <c r="F244" i="5"/>
  <c r="F243" i="5"/>
  <c r="F242" i="5"/>
  <c r="E242" i="5"/>
  <c r="D242" i="5"/>
  <c r="F241" i="5"/>
  <c r="F240" i="5"/>
  <c r="E239" i="5"/>
  <c r="F239" i="5" s="1"/>
  <c r="D239" i="5"/>
  <c r="D238" i="5"/>
  <c r="D237"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D87" i="5"/>
  <c r="F87" i="5" s="1"/>
  <c r="F86" i="5"/>
  <c r="F85" i="5"/>
  <c r="F84" i="5"/>
  <c r="F83" i="5"/>
  <c r="F82" i="5"/>
  <c r="F81" i="5"/>
  <c r="F80" i="5"/>
  <c r="F79" i="5"/>
  <c r="E79" i="5"/>
  <c r="D79" i="5"/>
  <c r="D78" i="5" s="1"/>
  <c r="E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F418" i="4"/>
  <c r="E418" i="4"/>
  <c r="D413" i="1" s="1"/>
  <c r="H413" i="1" s="1"/>
  <c r="D418" i="4"/>
  <c r="E417" i="4"/>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D299" i="4" s="1"/>
  <c r="F303" i="4"/>
  <c r="F302" i="4"/>
  <c r="F301" i="4"/>
  <c r="F300" i="4"/>
  <c r="E300" i="4"/>
  <c r="D300" i="4"/>
  <c r="E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3" i="4"/>
  <c r="D263"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D192" i="1" s="1"/>
  <c r="H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E152" i="4"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F125" i="4"/>
  <c r="E125" i="4"/>
  <c r="D125" i="4"/>
  <c r="D124" i="4" s="1"/>
  <c r="E124" i="4"/>
  <c r="F124" i="4" s="1"/>
  <c r="F123" i="4"/>
  <c r="F122" i="4"/>
  <c r="F121" i="4"/>
  <c r="E120" i="4"/>
  <c r="D120" i="4"/>
  <c r="F120" i="4" s="1"/>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G1515" i="1"/>
  <c r="C1515" i="1"/>
  <c r="H1515" i="1" s="1"/>
  <c r="C1514" i="1"/>
  <c r="H1513" i="1"/>
  <c r="C1513" i="1"/>
  <c r="G1513" i="1" s="1"/>
  <c r="H1512" i="1"/>
  <c r="G1512" i="1"/>
  <c r="C1512" i="1"/>
  <c r="G1511" i="1"/>
  <c r="C1511" i="1"/>
  <c r="H1511" i="1" s="1"/>
  <c r="C1510" i="1"/>
  <c r="C1509" i="1"/>
  <c r="G1509" i="1" s="1"/>
  <c r="C1508" i="1"/>
  <c r="H1508" i="1" s="1"/>
  <c r="G1507" i="1"/>
  <c r="C1507" i="1"/>
  <c r="H1507" i="1" s="1"/>
  <c r="C1506" i="1"/>
  <c r="H1505" i="1"/>
  <c r="C1505" i="1"/>
  <c r="G1505" i="1" s="1"/>
  <c r="C1504" i="1"/>
  <c r="H1504" i="1" s="1"/>
  <c r="G1503" i="1"/>
  <c r="C1503" i="1"/>
  <c r="H1503" i="1" s="1"/>
  <c r="C1502" i="1"/>
  <c r="C1501" i="1"/>
  <c r="G1501" i="1" s="1"/>
  <c r="H1500" i="1"/>
  <c r="G1500" i="1"/>
  <c r="C1500" i="1"/>
  <c r="C1498" i="1"/>
  <c r="H1497" i="1"/>
  <c r="C1497" i="1"/>
  <c r="G1497" i="1" s="1"/>
  <c r="H1496" i="1"/>
  <c r="G1496" i="1"/>
  <c r="C1496" i="1"/>
  <c r="H1495" i="1"/>
  <c r="G1495" i="1"/>
  <c r="C1495" i="1"/>
  <c r="C1494" i="1"/>
  <c r="H1494" i="1" s="1"/>
  <c r="H1493" i="1"/>
  <c r="C1493" i="1"/>
  <c r="G1493" i="1" s="1"/>
  <c r="G1492" i="1"/>
  <c r="C1492" i="1"/>
  <c r="H1492" i="1" s="1"/>
  <c r="C1491" i="1"/>
  <c r="H1491" i="1" s="1"/>
  <c r="H1490" i="1"/>
  <c r="C1490" i="1"/>
  <c r="G1490" i="1" s="1"/>
  <c r="C1489" i="1"/>
  <c r="H1489" i="1" s="1"/>
  <c r="G1488" i="1"/>
  <c r="C1488" i="1"/>
  <c r="H1488" i="1" s="1"/>
  <c r="C1487" i="1"/>
  <c r="H1487" i="1" s="1"/>
  <c r="C1486" i="1"/>
  <c r="G1486" i="1" s="1"/>
  <c r="C1485" i="1"/>
  <c r="H1485" i="1" s="1"/>
  <c r="G1484" i="1"/>
  <c r="C1484" i="1"/>
  <c r="H1484" i="1" s="1"/>
  <c r="H1482" i="1"/>
  <c r="C1482" i="1"/>
  <c r="G1482" i="1" s="1"/>
  <c r="G1480" i="1"/>
  <c r="C1480" i="1"/>
  <c r="H1480" i="1" s="1"/>
  <c r="H1479" i="1"/>
  <c r="G1479" i="1"/>
  <c r="I1479" i="1" s="1"/>
  <c r="D1479" i="1"/>
  <c r="C1479" i="1"/>
  <c r="J1479" i="1" s="1"/>
  <c r="D1478" i="1"/>
  <c r="J1478" i="1" s="1"/>
  <c r="C1478" i="1"/>
  <c r="H1478" i="1" s="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3" i="1" s="1"/>
  <c r="H1472" i="1"/>
  <c r="G1472" i="1"/>
  <c r="I1472" i="1" s="1"/>
  <c r="D1472" i="1"/>
  <c r="C1472" i="1"/>
  <c r="J1472" i="1" s="1"/>
  <c r="D1471" i="1"/>
  <c r="J1471" i="1" s="1"/>
  <c r="C1471" i="1"/>
  <c r="H1471" i="1" s="1"/>
  <c r="D1470" i="1"/>
  <c r="C1470" i="1"/>
  <c r="H1470" i="1" s="1"/>
  <c r="D1469" i="1"/>
  <c r="C1469" i="1"/>
  <c r="H1469" i="1" s="1"/>
  <c r="H1468" i="1"/>
  <c r="G1468" i="1"/>
  <c r="I1468" i="1" s="1"/>
  <c r="D1468" i="1"/>
  <c r="C1468" i="1"/>
  <c r="J1468" i="1" s="1"/>
  <c r="D1467" i="1"/>
  <c r="J1467" i="1" s="1"/>
  <c r="C1467" i="1"/>
  <c r="H1467" i="1" s="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C1456" i="1"/>
  <c r="H1455" i="1"/>
  <c r="G1455" i="1"/>
  <c r="I1455" i="1" s="1"/>
  <c r="D1455" i="1"/>
  <c r="C1455" i="1"/>
  <c r="J1455" i="1" s="1"/>
  <c r="C1454"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J1446" i="1" s="1"/>
  <c r="C1446" i="1"/>
  <c r="H1446" i="1" s="1"/>
  <c r="G1445" i="1"/>
  <c r="D1445" i="1"/>
  <c r="C1445" i="1"/>
  <c r="J1445" i="1" s="1"/>
  <c r="D1444" i="1"/>
  <c r="C1444" i="1"/>
  <c r="H1444" i="1" s="1"/>
  <c r="G1443" i="1"/>
  <c r="I1443" i="1" s="1"/>
  <c r="D1443" i="1"/>
  <c r="J1443" i="1" s="1"/>
  <c r="C1443" i="1"/>
  <c r="H1443" i="1" s="1"/>
  <c r="D1442" i="1"/>
  <c r="C1442" i="1"/>
  <c r="H1442" i="1" s="1"/>
  <c r="G1441" i="1"/>
  <c r="I1441" i="1" s="1"/>
  <c r="D1441" i="1"/>
  <c r="J1441" i="1" s="1"/>
  <c r="C1441" i="1"/>
  <c r="H1441" i="1" s="1"/>
  <c r="D1440" i="1"/>
  <c r="C1440" i="1"/>
  <c r="H1440" i="1" s="1"/>
  <c r="G1439" i="1"/>
  <c r="D1439" i="1"/>
  <c r="J1439" i="1" s="1"/>
  <c r="C1439" i="1"/>
  <c r="G1438" i="1"/>
  <c r="D1438" i="1"/>
  <c r="H1438" i="1" s="1"/>
  <c r="C1438" i="1"/>
  <c r="G1437" i="1"/>
  <c r="D1437" i="1"/>
  <c r="H1437" i="1" s="1"/>
  <c r="C1437"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G1422" i="1"/>
  <c r="D1422" i="1"/>
  <c r="H1422" i="1" s="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G1411" i="1" s="1"/>
  <c r="C1411" i="1"/>
  <c r="H1410" i="1"/>
  <c r="G1410" i="1"/>
  <c r="D1410" i="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C1227" i="1"/>
  <c r="H1226" i="1"/>
  <c r="G1226" i="1"/>
  <c r="D1226" i="1"/>
  <c r="C1226" i="1"/>
  <c r="H1225" i="1"/>
  <c r="G1225" i="1"/>
  <c r="D1225" i="1"/>
  <c r="C1225" i="1"/>
  <c r="D1224" i="1"/>
  <c r="H1224" i="1" s="1"/>
  <c r="C1224" i="1"/>
  <c r="D1223" i="1"/>
  <c r="H1223" i="1" s="1"/>
  <c r="C1223" i="1"/>
  <c r="C1222" i="1"/>
  <c r="H1221" i="1"/>
  <c r="G1221" i="1"/>
  <c r="D1221" i="1"/>
  <c r="C1221" i="1"/>
  <c r="H1220" i="1"/>
  <c r="G1220" i="1"/>
  <c r="D1220" i="1"/>
  <c r="C1220" i="1"/>
  <c r="H1219" i="1"/>
  <c r="G1219" i="1"/>
  <c r="D1219" i="1"/>
  <c r="C1219" i="1"/>
  <c r="D1218" i="1"/>
  <c r="G1218" i="1" s="1"/>
  <c r="C1218" i="1"/>
  <c r="D1217" i="1"/>
  <c r="G1217" i="1" s="1"/>
  <c r="C1217" i="1"/>
  <c r="C1216" i="1"/>
  <c r="C1215" i="1"/>
  <c r="C1214" i="1"/>
  <c r="H1213" i="1"/>
  <c r="G1213" i="1"/>
  <c r="D1213" i="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G1155" i="1"/>
  <c r="D1155" i="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D1054" i="1"/>
  <c r="H1054" i="1" s="1"/>
  <c r="C1054" i="1"/>
  <c r="H1053" i="1"/>
  <c r="G1053" i="1"/>
  <c r="D1053" i="1"/>
  <c r="C1053" i="1"/>
  <c r="H1052" i="1"/>
  <c r="G1052" i="1"/>
  <c r="D1052" i="1"/>
  <c r="C1052" i="1"/>
  <c r="H1051" i="1"/>
  <c r="G1051" i="1"/>
  <c r="D1051" i="1"/>
  <c r="C1051" i="1"/>
  <c r="H1050" i="1"/>
  <c r="G1050" i="1"/>
  <c r="D1050" i="1"/>
  <c r="C1050" i="1"/>
  <c r="D1049" i="1"/>
  <c r="H1049" i="1" s="1"/>
  <c r="C1049" i="1"/>
  <c r="H1048" i="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G1014"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H995" i="1"/>
  <c r="G995" i="1"/>
  <c r="D995" i="1"/>
  <c r="C995" i="1"/>
  <c r="H994" i="1"/>
  <c r="G994" i="1"/>
  <c r="D994" i="1"/>
  <c r="C994" i="1"/>
  <c r="D993" i="1"/>
  <c r="H993" i="1" s="1"/>
  <c r="C993" i="1"/>
  <c r="H992" i="1"/>
  <c r="G992" i="1"/>
  <c r="D992" i="1"/>
  <c r="C992" i="1"/>
  <c r="C991" i="1"/>
  <c r="C990" i="1"/>
  <c r="H989" i="1"/>
  <c r="G989" i="1"/>
  <c r="D989" i="1"/>
  <c r="C989" i="1"/>
  <c r="H988" i="1"/>
  <c r="G988" i="1"/>
  <c r="D988" i="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D717" i="1"/>
  <c r="H717" i="1" s="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G655" i="1"/>
  <c r="D655" i="1"/>
  <c r="H655" i="1" s="1"/>
  <c r="C655" i="1"/>
  <c r="G654" i="1"/>
  <c r="D654" i="1"/>
  <c r="H654" i="1" s="1"/>
  <c r="C654" i="1"/>
  <c r="H653" i="1"/>
  <c r="G653" i="1"/>
  <c r="D653" i="1"/>
  <c r="C653" i="1"/>
  <c r="H652" i="1"/>
  <c r="G652" i="1"/>
  <c r="D652" i="1"/>
  <c r="C652" i="1"/>
  <c r="H651" i="1"/>
  <c r="G651" i="1"/>
  <c r="D651" i="1"/>
  <c r="C651" i="1"/>
  <c r="H650" i="1"/>
  <c r="G650" i="1"/>
  <c r="D650" i="1"/>
  <c r="C650" i="1"/>
  <c r="D649" i="1"/>
  <c r="H649" i="1" s="1"/>
  <c r="C649" i="1"/>
  <c r="D648" i="1"/>
  <c r="H648" i="1" s="1"/>
  <c r="C648" i="1"/>
  <c r="D647" i="1"/>
  <c r="H647" i="1" s="1"/>
  <c r="C647" i="1"/>
  <c r="H646" i="1"/>
  <c r="G646" i="1"/>
  <c r="D646" i="1"/>
  <c r="C646" i="1"/>
  <c r="C645" i="1"/>
  <c r="D644" i="1"/>
  <c r="G644" i="1" s="1"/>
  <c r="C644" i="1"/>
  <c r="D643" i="1"/>
  <c r="G643" i="1" s="1"/>
  <c r="C643" i="1"/>
  <c r="H642" i="1"/>
  <c r="G642" i="1"/>
  <c r="D642" i="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H412" i="1" s="1"/>
  <c r="C412" i="1"/>
  <c r="C411" i="1"/>
  <c r="G406"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D291" i="1"/>
  <c r="H291" i="1" s="1"/>
  <c r="C291" i="1"/>
  <c r="H290" i="1"/>
  <c r="G290" i="1"/>
  <c r="D290" i="1"/>
  <c r="C290" i="1"/>
  <c r="H289" i="1"/>
  <c r="D289" i="1"/>
  <c r="G289" i="1" s="1"/>
  <c r="C289" i="1"/>
  <c r="H288" i="1"/>
  <c r="G288" i="1"/>
  <c r="D288" i="1"/>
  <c r="C288" i="1"/>
  <c r="C284" i="1"/>
  <c r="H283" i="1"/>
  <c r="D283" i="1"/>
  <c r="G283" i="1" s="1"/>
  <c r="C283" i="1"/>
  <c r="H282" i="1"/>
  <c r="D282" i="1"/>
  <c r="G282" i="1" s="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D184" i="1"/>
  <c r="H184" i="1" s="1"/>
  <c r="C184" i="1"/>
  <c r="D183" i="1"/>
  <c r="H183" i="1" s="1"/>
  <c r="C183" i="1"/>
  <c r="H182" i="1"/>
  <c r="G182" i="1"/>
  <c r="D182" i="1"/>
  <c r="C182" i="1"/>
  <c r="D181" i="1"/>
  <c r="H181" i="1" s="1"/>
  <c r="C181" i="1"/>
  <c r="H180" i="1"/>
  <c r="G180" i="1"/>
  <c r="D180" i="1"/>
  <c r="C180" i="1"/>
  <c r="H179" i="1"/>
  <c r="G179" i="1"/>
  <c r="D179" i="1"/>
  <c r="C179" i="1"/>
  <c r="H178" i="1"/>
  <c r="G178" i="1"/>
  <c r="D178" i="1"/>
  <c r="C178" i="1"/>
  <c r="H177" i="1"/>
  <c r="G177" i="1"/>
  <c r="D177" i="1"/>
  <c r="C177" i="1"/>
  <c r="H176" i="1"/>
  <c r="D176" i="1"/>
  <c r="G176" i="1" s="1"/>
  <c r="C176" i="1"/>
  <c r="G175" i="1"/>
  <c r="D175" i="1"/>
  <c r="H175" i="1" s="1"/>
  <c r="C175" i="1"/>
  <c r="H174" i="1"/>
  <c r="G174" i="1"/>
  <c r="D174" i="1"/>
  <c r="C174" i="1"/>
  <c r="C173" i="1"/>
  <c r="H172" i="1"/>
  <c r="G172" i="1"/>
  <c r="D172" i="1"/>
  <c r="C172" i="1"/>
  <c r="H171" i="1"/>
  <c r="G171" i="1"/>
  <c r="D171" i="1"/>
  <c r="C171" i="1"/>
  <c r="H170" i="1"/>
  <c r="D170" i="1"/>
  <c r="G170" i="1" s="1"/>
  <c r="C170" i="1"/>
  <c r="H169" i="1"/>
  <c r="D169" i="1"/>
  <c r="G169" i="1" s="1"/>
  <c r="C169" i="1"/>
  <c r="H168" i="1"/>
  <c r="D168" i="1"/>
  <c r="G168" i="1" s="1"/>
  <c r="C168" i="1"/>
  <c r="D167" i="1"/>
  <c r="G167" i="1" s="1"/>
  <c r="C167" i="1"/>
  <c r="H166" i="1"/>
  <c r="G166" i="1"/>
  <c r="D166" i="1"/>
  <c r="C166" i="1"/>
  <c r="C165" i="1"/>
  <c r="H164" i="1"/>
  <c r="G164" i="1"/>
  <c r="D164" i="1"/>
  <c r="C164" i="1"/>
  <c r="H163" i="1"/>
  <c r="G163" i="1"/>
  <c r="D163" i="1"/>
  <c r="C163" i="1"/>
  <c r="H162" i="1"/>
  <c r="G162" i="1"/>
  <c r="D162" i="1"/>
  <c r="C162" i="1"/>
  <c r="G161" i="1"/>
  <c r="D161" i="1"/>
  <c r="H161" i="1" s="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H128" i="1"/>
  <c r="G128" i="1"/>
  <c r="D128" i="1"/>
  <c r="C128" i="1"/>
  <c r="H127" i="1"/>
  <c r="G127" i="1"/>
  <c r="D127" i="1"/>
  <c r="C127" i="1"/>
  <c r="D126" i="1"/>
  <c r="H126" i="1" s="1"/>
  <c r="C126" i="1"/>
  <c r="G125" i="1"/>
  <c r="D125" i="1"/>
  <c r="H125" i="1" s="1"/>
  <c r="C125" i="1"/>
  <c r="H124"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G78"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G65"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166" i="1" l="1"/>
  <c r="G1211" i="1"/>
  <c r="G1212" i="1"/>
  <c r="D991" i="1"/>
  <c r="H991" i="1" s="1"/>
  <c r="H1218" i="1"/>
  <c r="G1223" i="1"/>
  <c r="G1224" i="1"/>
  <c r="G1266" i="1"/>
  <c r="G1265" i="1"/>
  <c r="E245" i="5"/>
  <c r="D1222" i="1" s="1"/>
  <c r="H1222" i="1" s="1"/>
  <c r="G1227" i="1"/>
  <c r="G1228" i="1"/>
  <c r="G1236" i="1"/>
  <c r="G1237" i="1"/>
  <c r="D1216" i="1"/>
  <c r="G1216" i="1" s="1"/>
  <c r="H1217" i="1"/>
  <c r="G1033" i="1"/>
  <c r="G1030" i="1"/>
  <c r="G1032" i="1"/>
  <c r="G1018" i="1"/>
  <c r="G1006" i="1"/>
  <c r="G1005" i="1"/>
  <c r="G1004" i="1"/>
  <c r="G1003" i="1"/>
  <c r="G1002" i="1"/>
  <c r="G1001" i="1"/>
  <c r="G1000" i="1"/>
  <c r="G999" i="1"/>
  <c r="G997" i="1"/>
  <c r="G998" i="1"/>
  <c r="G996" i="1"/>
  <c r="G991" i="1"/>
  <c r="G993" i="1"/>
  <c r="E12" i="5"/>
  <c r="D990" i="1" s="1"/>
  <c r="H990" i="1" s="1"/>
  <c r="F8" i="5"/>
  <c r="G1013" i="1"/>
  <c r="F35" i="5"/>
  <c r="G1274" i="1"/>
  <c r="H1456" i="1"/>
  <c r="E5" i="7"/>
  <c r="D1454" i="1"/>
  <c r="H1454" i="1" s="1"/>
  <c r="D22" i="7"/>
  <c r="C1453" i="1" s="1"/>
  <c r="J1456" i="1"/>
  <c r="G1264" i="1"/>
  <c r="G1165" i="1"/>
  <c r="G1154" i="1"/>
  <c r="G1156" i="1"/>
  <c r="G1138" i="1"/>
  <c r="E291" i="9"/>
  <c r="B291" i="9" s="1"/>
  <c r="G1061" i="1"/>
  <c r="F78" i="5"/>
  <c r="G1054" i="1"/>
  <c r="G1049" i="1"/>
  <c r="C1576" i="1"/>
  <c r="H1577" i="1"/>
  <c r="H1509" i="1"/>
  <c r="G1508" i="1"/>
  <c r="G1489" i="1"/>
  <c r="G1504" i="1"/>
  <c r="H1486" i="1"/>
  <c r="H1501" i="1"/>
  <c r="C1483" i="1"/>
  <c r="H1483" i="1" s="1"/>
  <c r="G1485" i="1"/>
  <c r="H1499" i="1"/>
  <c r="G1499" i="1"/>
  <c r="H1481" i="1"/>
  <c r="G1481" i="1"/>
  <c r="H167" i="1"/>
  <c r="D1408" i="1"/>
  <c r="H1408" i="1" s="1"/>
  <c r="G1409" i="1"/>
  <c r="H1411" i="1"/>
  <c r="G717" i="1"/>
  <c r="F221" i="9"/>
  <c r="B221" i="9" s="1"/>
  <c r="G821" i="1"/>
  <c r="G719" i="1"/>
  <c r="G715" i="1"/>
  <c r="G713" i="1"/>
  <c r="F219" i="9"/>
  <c r="B219" i="9" s="1"/>
  <c r="G711" i="1"/>
  <c r="G710" i="1"/>
  <c r="E40" i="9"/>
  <c r="B40" i="9" s="1"/>
  <c r="G709" i="1"/>
  <c r="G703" i="1"/>
  <c r="G690" i="1"/>
  <c r="G670" i="1"/>
  <c r="G669" i="1"/>
  <c r="G668" i="1"/>
  <c r="G55" i="1"/>
  <c r="G56" i="1"/>
  <c r="G641" i="1"/>
  <c r="G284" i="1"/>
  <c r="H284" i="1"/>
  <c r="G405" i="1"/>
  <c r="H378" i="1"/>
  <c r="G378" i="1"/>
  <c r="F383" i="4"/>
  <c r="E363" i="4"/>
  <c r="D358" i="1" s="1"/>
  <c r="H365" i="1"/>
  <c r="H364" i="1"/>
  <c r="F369" i="4"/>
  <c r="G291" i="1"/>
  <c r="G413" i="1"/>
  <c r="G412" i="1"/>
  <c r="E643" i="4"/>
  <c r="D637" i="1" s="1"/>
  <c r="H637" i="1" s="1"/>
  <c r="G255" i="1"/>
  <c r="G257" i="1"/>
  <c r="F259" i="4"/>
  <c r="E69" i="9"/>
  <c r="B69" i="9" s="1"/>
  <c r="F196" i="4"/>
  <c r="B225" i="9"/>
  <c r="G192" i="1"/>
  <c r="G206" i="1"/>
  <c r="G207" i="1"/>
  <c r="G191" i="1"/>
  <c r="G190" i="1"/>
  <c r="G189" i="1"/>
  <c r="G188" i="1"/>
  <c r="G187" i="1"/>
  <c r="G184" i="1"/>
  <c r="G186" i="1"/>
  <c r="F223" i="9"/>
  <c r="G183" i="1"/>
  <c r="E45" i="9"/>
  <c r="G181" i="1"/>
  <c r="E44" i="9"/>
  <c r="B44" i="9" s="1"/>
  <c r="H173" i="1"/>
  <c r="G173" i="1"/>
  <c r="F177" i="4"/>
  <c r="G165" i="1"/>
  <c r="H165" i="1"/>
  <c r="F169" i="4"/>
  <c r="E41" i="9"/>
  <c r="B41" i="9" s="1"/>
  <c r="H160" i="1"/>
  <c r="G160" i="1"/>
  <c r="F164" i="4"/>
  <c r="E163" i="4"/>
  <c r="D159" i="1" s="1"/>
  <c r="F152" i="4"/>
  <c r="D148" i="1"/>
  <c r="G155" i="1"/>
  <c r="G157" i="1"/>
  <c r="F159" i="4"/>
  <c r="G154" i="1"/>
  <c r="E296" i="9"/>
  <c r="B296" i="9" s="1"/>
  <c r="H130" i="1"/>
  <c r="D120" i="1"/>
  <c r="G126" i="1"/>
  <c r="G108" i="1"/>
  <c r="H108" i="1"/>
  <c r="F112" i="4"/>
  <c r="E106" i="4"/>
  <c r="D102" i="1" s="1"/>
  <c r="G89" i="1"/>
  <c r="G79" i="1"/>
  <c r="G81" i="1"/>
  <c r="F82" i="4"/>
  <c r="D64" i="1"/>
  <c r="G66" i="1"/>
  <c r="E301" i="9"/>
  <c r="B301" i="9" s="1"/>
  <c r="E32" i="9"/>
  <c r="B32" i="9" s="1"/>
  <c r="F217" i="9"/>
  <c r="B217" i="9" s="1"/>
  <c r="E288" i="9"/>
  <c r="B288" i="9" s="1"/>
  <c r="E293" i="9"/>
  <c r="B293" i="9" s="1"/>
  <c r="E303" i="9"/>
  <c r="B303" i="9" s="1"/>
  <c r="E287" i="9"/>
  <c r="B287" i="9" s="1"/>
  <c r="E298" i="9"/>
  <c r="B298" i="9" s="1"/>
  <c r="E27" i="9"/>
  <c r="B27" i="9" s="1"/>
  <c r="F215" i="9"/>
  <c r="B215" i="9" s="1"/>
  <c r="E294" i="9"/>
  <c r="B294" i="9" s="1"/>
  <c r="G649" i="1"/>
  <c r="G648" i="1"/>
  <c r="G647" i="1"/>
  <c r="B275" i="9"/>
  <c r="H643" i="1"/>
  <c r="H644" i="1"/>
  <c r="D645" i="1"/>
  <c r="D411" i="1"/>
  <c r="E644" i="4"/>
  <c r="D638" i="1" s="1"/>
  <c r="H1439" i="1"/>
  <c r="I1439" i="1" s="1"/>
  <c r="J1440"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1" i="1"/>
  <c r="G1494"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5"/>
  <c r="E141" i="6"/>
  <c r="I24" i="3"/>
  <c r="H30" i="3"/>
  <c r="D5" i="7"/>
  <c r="G1440" i="1"/>
  <c r="I1440" i="1" s="1"/>
  <c r="G1442" i="1"/>
  <c r="I1442" i="1" s="1"/>
  <c r="G1444" i="1"/>
  <c r="I1444" i="1" s="1"/>
  <c r="H1498" i="1"/>
  <c r="G1498" i="1"/>
  <c r="H1502" i="1"/>
  <c r="G1502" i="1"/>
  <c r="H1506" i="1"/>
  <c r="G1506" i="1"/>
  <c r="H1510" i="1"/>
  <c r="G1510" i="1"/>
  <c r="H1514" i="1"/>
  <c r="G1514" i="1"/>
  <c r="F134" i="4"/>
  <c r="D133" i="4"/>
  <c r="H21" i="9"/>
  <c r="G21" i="9"/>
  <c r="F188" i="4"/>
  <c r="D163" i="4"/>
  <c r="D151" i="4" s="1"/>
  <c r="F299" i="4"/>
  <c r="F351" i="4"/>
  <c r="H23" i="3"/>
  <c r="G1519" i="1"/>
  <c r="G1523" i="1"/>
  <c r="G1527" i="1"/>
  <c r="F40" i="4"/>
  <c r="D7" i="4"/>
  <c r="E50" i="4"/>
  <c r="D46" i="1" s="1"/>
  <c r="D224" i="4"/>
  <c r="E298" i="4"/>
  <c r="H27" i="3"/>
  <c r="F114" i="6"/>
  <c r="F59" i="4"/>
  <c r="F216" i="4"/>
  <c r="D215" i="4"/>
  <c r="E528" i="4"/>
  <c r="G308" i="9"/>
  <c r="E308" i="9" s="1"/>
  <c r="B308" i="9" s="1"/>
  <c r="F177" i="5"/>
  <c r="D176" i="5"/>
  <c r="E310" i="9"/>
  <c r="B310" i="9" s="1"/>
  <c r="F115" i="6"/>
  <c r="F130" i="6"/>
  <c r="D129" i="6"/>
  <c r="B25" i="9"/>
  <c r="H166" i="9"/>
  <c r="D252" i="4"/>
  <c r="D311" i="4"/>
  <c r="D363" i="4"/>
  <c r="F417" i="4"/>
  <c r="D472" i="4"/>
  <c r="D484" i="4"/>
  <c r="E87" i="5"/>
  <c r="D1065" i="1" s="1"/>
  <c r="F88" i="5"/>
  <c r="D118" i="5"/>
  <c r="D146" i="5"/>
  <c r="E176" i="5"/>
  <c r="E238" i="5"/>
  <c r="E258" i="5"/>
  <c r="D1235" i="1" s="1"/>
  <c r="D42" i="8"/>
  <c r="G313" i="9" s="1"/>
  <c r="E313" i="9" s="1"/>
  <c r="E23" i="9"/>
  <c r="B23" i="9" s="1"/>
  <c r="B29" i="9"/>
  <c r="B37" i="9"/>
  <c r="B45" i="9"/>
  <c r="B53" i="9"/>
  <c r="B61" i="9"/>
  <c r="B77" i="9"/>
  <c r="B85" i="9"/>
  <c r="F304" i="4"/>
  <c r="F356" i="4"/>
  <c r="F416" i="4"/>
  <c r="D529" i="4"/>
  <c r="D593" i="4"/>
  <c r="F180" i="5"/>
  <c r="F190" i="5"/>
  <c r="E311" i="9"/>
  <c r="B311" i="9" s="1"/>
  <c r="E69" i="5"/>
  <c r="B33" i="9"/>
  <c r="B49" i="9"/>
  <c r="B57" i="9"/>
  <c r="B65" i="9"/>
  <c r="B73" i="9"/>
  <c r="B81"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65" i="9"/>
  <c r="E165" i="9" s="1"/>
  <c r="B165" i="9" s="1"/>
  <c r="G164" i="9"/>
  <c r="E164" i="9" s="1"/>
  <c r="B164" i="9" s="1"/>
  <c r="G163" i="9"/>
  <c r="E163" i="9" s="1"/>
  <c r="B163" i="9" s="1"/>
  <c r="G162" i="9"/>
  <c r="E162" i="9" s="1"/>
  <c r="B162" i="9" s="1"/>
  <c r="G161" i="9"/>
  <c r="E161" i="9" s="1"/>
  <c r="B161"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I10" i="9"/>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B160" i="9"/>
  <c r="G167" i="9"/>
  <c r="E167" i="9" s="1"/>
  <c r="B167" i="9" s="1"/>
  <c r="G169" i="9"/>
  <c r="E169" i="9" s="1"/>
  <c r="B169" i="9" s="1"/>
  <c r="G171" i="9"/>
  <c r="E171" i="9" s="1"/>
  <c r="B171" i="9" s="1"/>
  <c r="G166" i="9"/>
  <c r="E166" i="9" s="1"/>
  <c r="B166" i="9" s="1"/>
  <c r="B241" i="9"/>
  <c r="B249" i="9"/>
  <c r="B257" i="9"/>
  <c r="B265" i="9"/>
  <c r="B282" i="9"/>
  <c r="B295" i="9"/>
  <c r="E309" i="9"/>
  <c r="B309" i="9" s="1"/>
  <c r="F218" i="9"/>
  <c r="B218" i="9" s="1"/>
  <c r="B223" i="9"/>
  <c r="F226" i="9"/>
  <c r="B226" i="9" s="1"/>
  <c r="B231" i="9"/>
  <c r="B239" i="9"/>
  <c r="B247" i="9"/>
  <c r="F250" i="9"/>
  <c r="B250" i="9" s="1"/>
  <c r="B255" i="9"/>
  <c r="B263" i="9"/>
  <c r="B271" i="9"/>
  <c r="H1216" i="1" l="1"/>
  <c r="G1222" i="1"/>
  <c r="F245" i="5"/>
  <c r="E7" i="5"/>
  <c r="F7" i="5" s="1"/>
  <c r="G990" i="1"/>
  <c r="F12" i="5"/>
  <c r="D1436" i="1"/>
  <c r="I29" i="3"/>
  <c r="G1454" i="1"/>
  <c r="G1453" i="1"/>
  <c r="H1453" i="1"/>
  <c r="H1576" i="1"/>
  <c r="G1576" i="1"/>
  <c r="H19" i="9"/>
  <c r="E19" i="9" s="1"/>
  <c r="B19" i="9" s="1"/>
  <c r="G1408" i="1"/>
  <c r="F643" i="4"/>
  <c r="G637" i="1"/>
  <c r="E350" i="4"/>
  <c r="E151" i="4"/>
  <c r="E289" i="4" s="1"/>
  <c r="D285" i="1" s="1"/>
  <c r="H148" i="1"/>
  <c r="G148" i="1"/>
  <c r="G120" i="1"/>
  <c r="H120" i="1"/>
  <c r="G102" i="1"/>
  <c r="H102" i="1"/>
  <c r="F106" i="4"/>
  <c r="H64" i="1"/>
  <c r="G64" i="1"/>
  <c r="G645" i="1"/>
  <c r="H645" i="1"/>
  <c r="G638" i="1"/>
  <c r="H638" i="1"/>
  <c r="H411" i="1"/>
  <c r="G411" i="1"/>
  <c r="H17" i="3"/>
  <c r="D289" i="4"/>
  <c r="C147" i="1"/>
  <c r="F593" i="4"/>
  <c r="C587" i="1"/>
  <c r="G1235" i="1"/>
  <c r="H1235" i="1"/>
  <c r="F118" i="5"/>
  <c r="C1096" i="1"/>
  <c r="F472" i="4"/>
  <c r="C466" i="1"/>
  <c r="F311" i="4"/>
  <c r="C306" i="1"/>
  <c r="F129" i="6"/>
  <c r="C1423" i="1"/>
  <c r="E407" i="4"/>
  <c r="D402" i="1" s="1"/>
  <c r="D293" i="1"/>
  <c r="F133" i="4"/>
  <c r="C129" i="1"/>
  <c r="I28" i="3"/>
  <c r="D1435" i="1"/>
  <c r="F50" i="4"/>
  <c r="F213" i="9"/>
  <c r="B213" i="9" s="1"/>
  <c r="D528" i="4"/>
  <c r="F529" i="4"/>
  <c r="C523" i="1"/>
  <c r="F238" i="5"/>
  <c r="E237" i="5"/>
  <c r="E175" i="5" s="1"/>
  <c r="D1152" i="1" s="1"/>
  <c r="D1215" i="1"/>
  <c r="D420" i="4"/>
  <c r="F252" i="4"/>
  <c r="C248" i="1"/>
  <c r="F215" i="4"/>
  <c r="C211" i="1"/>
  <c r="F224" i="4"/>
  <c r="C220" i="1"/>
  <c r="D298" i="4"/>
  <c r="G316" i="9"/>
  <c r="E316" i="9" s="1"/>
  <c r="H29" i="3"/>
  <c r="C1436" i="1"/>
  <c r="E6" i="4"/>
  <c r="K1451" i="9"/>
  <c r="G314" i="9"/>
  <c r="E314" i="9" s="1"/>
  <c r="B314" i="9" s="1"/>
  <c r="I34" i="3"/>
  <c r="C1517" i="1"/>
  <c r="I22" i="3"/>
  <c r="D1153" i="1"/>
  <c r="G1065" i="1"/>
  <c r="H1065" i="1"/>
  <c r="H22" i="3"/>
  <c r="F176" i="5"/>
  <c r="D175" i="5"/>
  <c r="C1153" i="1"/>
  <c r="D68" i="5"/>
  <c r="G46" i="1"/>
  <c r="H46" i="1"/>
  <c r="E21" i="9"/>
  <c r="D6" i="5"/>
  <c r="H20" i="3"/>
  <c r="C985" i="1"/>
  <c r="F69" i="5"/>
  <c r="E68" i="5"/>
  <c r="D1047" i="1"/>
  <c r="B313" i="9"/>
  <c r="F146" i="5"/>
  <c r="C1124" i="1"/>
  <c r="F484" i="4"/>
  <c r="C478" i="1"/>
  <c r="F363" i="4"/>
  <c r="C358" i="1"/>
  <c r="D141" i="6"/>
  <c r="E636" i="4"/>
  <c r="D630" i="1" s="1"/>
  <c r="D522" i="1"/>
  <c r="E408" i="4"/>
  <c r="D403" i="1" s="1"/>
  <c r="D345" i="1"/>
  <c r="F7" i="4"/>
  <c r="D6" i="4"/>
  <c r="C3" i="1"/>
  <c r="D350" i="4"/>
  <c r="F163" i="4"/>
  <c r="C159" i="1"/>
  <c r="E635" i="4"/>
  <c r="D629" i="1" s="1"/>
  <c r="D985" i="1" l="1"/>
  <c r="G985" i="1" s="1"/>
  <c r="I20" i="3"/>
  <c r="E312" i="9"/>
  <c r="F151" i="4"/>
  <c r="E413" i="4"/>
  <c r="E640" i="4" s="1"/>
  <c r="I17" i="3"/>
  <c r="D147" i="1"/>
  <c r="H147" i="1" s="1"/>
  <c r="E291" i="4"/>
  <c r="D287" i="1" s="1"/>
  <c r="H3" i="1"/>
  <c r="G3" i="1"/>
  <c r="G358" i="1"/>
  <c r="H358" i="1"/>
  <c r="G1047" i="1"/>
  <c r="H1047" i="1"/>
  <c r="G1153" i="1"/>
  <c r="H1153" i="1"/>
  <c r="G159" i="1"/>
  <c r="H159" i="1"/>
  <c r="I21" i="3"/>
  <c r="D1046" i="1"/>
  <c r="E6" i="5"/>
  <c r="F6" i="5" s="1"/>
  <c r="F175" i="5"/>
  <c r="C1152" i="1"/>
  <c r="G1517" i="1"/>
  <c r="H1517" i="1"/>
  <c r="H11" i="3"/>
  <c r="E290" i="4"/>
  <c r="D286" i="1" s="1"/>
  <c r="E412" i="4"/>
  <c r="I16" i="3"/>
  <c r="D2" i="1"/>
  <c r="D407" i="4"/>
  <c r="F298" i="4"/>
  <c r="C293" i="1"/>
  <c r="G1215" i="1"/>
  <c r="H1215" i="1"/>
  <c r="B21" i="9"/>
  <c r="F6" i="4"/>
  <c r="H16" i="3"/>
  <c r="D290" i="4"/>
  <c r="D412" i="4"/>
  <c r="C2" i="1"/>
  <c r="D408" i="1"/>
  <c r="G478" i="1"/>
  <c r="H478" i="1"/>
  <c r="G1436" i="1"/>
  <c r="H1436" i="1"/>
  <c r="H220" i="1"/>
  <c r="G220" i="1"/>
  <c r="H248" i="1"/>
  <c r="G248" i="1"/>
  <c r="I23" i="3"/>
  <c r="D1214" i="1"/>
  <c r="F237" i="5"/>
  <c r="D636" i="4"/>
  <c r="F528" i="4"/>
  <c r="C522" i="1"/>
  <c r="G306" i="1"/>
  <c r="H306" i="1"/>
  <c r="G1096" i="1"/>
  <c r="H1096" i="1"/>
  <c r="G587" i="1"/>
  <c r="H587" i="1"/>
  <c r="D408" i="4"/>
  <c r="F350" i="4"/>
  <c r="C345" i="1"/>
  <c r="H28" i="3"/>
  <c r="F141" i="6"/>
  <c r="C1435" i="1"/>
  <c r="G285" i="9"/>
  <c r="E285" i="9" s="1"/>
  <c r="B285" i="9" s="1"/>
  <c r="G278" i="9"/>
  <c r="C984" i="1"/>
  <c r="H21" i="3"/>
  <c r="F68" i="5"/>
  <c r="C1046" i="1"/>
  <c r="H129" i="1"/>
  <c r="G129" i="1"/>
  <c r="G318" i="9"/>
  <c r="E318" i="9" s="1"/>
  <c r="D413" i="4"/>
  <c r="D291" i="4"/>
  <c r="F289" i="4"/>
  <c r="C285" i="1"/>
  <c r="G1124" i="1"/>
  <c r="H1124" i="1"/>
  <c r="B316" i="9"/>
  <c r="E315" i="9"/>
  <c r="I10" i="3" s="1"/>
  <c r="H211" i="1"/>
  <c r="G211" i="1"/>
  <c r="F420" i="4"/>
  <c r="D635" i="4"/>
  <c r="C414" i="1"/>
  <c r="G523" i="1"/>
  <c r="H523" i="1"/>
  <c r="G1423" i="1"/>
  <c r="H1423" i="1"/>
  <c r="H9" i="3"/>
  <c r="G466" i="1"/>
  <c r="H466" i="1"/>
  <c r="H985" i="1" l="1"/>
  <c r="E415" i="4"/>
  <c r="D410" i="1" s="1"/>
  <c r="G147" i="1"/>
  <c r="K3" i="9"/>
  <c r="F291" i="4"/>
  <c r="C287" i="1"/>
  <c r="G1435" i="1"/>
  <c r="H1435" i="1"/>
  <c r="G522" i="1"/>
  <c r="H522" i="1"/>
  <c r="G1214" i="1"/>
  <c r="H1214" i="1"/>
  <c r="D634" i="1"/>
  <c r="N3" i="9"/>
  <c r="I11" i="3"/>
  <c r="G414" i="1"/>
  <c r="H414" i="1"/>
  <c r="D640" i="4"/>
  <c r="D415" i="4"/>
  <c r="F413" i="4"/>
  <c r="C408" i="1"/>
  <c r="G1046" i="1"/>
  <c r="H1046" i="1"/>
  <c r="F408" i="4"/>
  <c r="C403" i="1"/>
  <c r="H2" i="1"/>
  <c r="G2" i="1"/>
  <c r="H293" i="1"/>
  <c r="G293" i="1"/>
  <c r="H278" i="9"/>
  <c r="E278" i="9" s="1"/>
  <c r="D984" i="1"/>
  <c r="H8" i="3" s="1"/>
  <c r="F635" i="4"/>
  <c r="C629" i="1"/>
  <c r="H285" i="1"/>
  <c r="G285" i="1"/>
  <c r="E317" i="9"/>
  <c r="I9" i="3" s="1"/>
  <c r="B318" i="9"/>
  <c r="F636" i="4"/>
  <c r="C630" i="1"/>
  <c r="D639" i="4"/>
  <c r="D414" i="4"/>
  <c r="F412" i="4"/>
  <c r="C407" i="1"/>
  <c r="E639" i="4"/>
  <c r="E642" i="4" s="1"/>
  <c r="E414" i="4"/>
  <c r="D409" i="1" s="1"/>
  <c r="D407" i="1"/>
  <c r="G345" i="1"/>
  <c r="H345" i="1"/>
  <c r="F290" i="4"/>
  <c r="C286" i="1"/>
  <c r="F407" i="4"/>
  <c r="C402" i="1"/>
  <c r="G1152" i="1"/>
  <c r="H1152" i="1"/>
  <c r="M3" i="9" l="1"/>
  <c r="D636" i="1"/>
  <c r="D642" i="4"/>
  <c r="F640" i="4"/>
  <c r="C634" i="1"/>
  <c r="H287" i="1"/>
  <c r="G287" i="1"/>
  <c r="F414" i="4"/>
  <c r="C409" i="1"/>
  <c r="G629" i="1"/>
  <c r="H629" i="1"/>
  <c r="H286" i="1"/>
  <c r="G286" i="1"/>
  <c r="G407" i="1"/>
  <c r="H407" i="1"/>
  <c r="G630" i="1"/>
  <c r="H630" i="1"/>
  <c r="G403" i="1"/>
  <c r="H403" i="1"/>
  <c r="G408" i="1"/>
  <c r="H408" i="1"/>
  <c r="H984" i="1"/>
  <c r="D641" i="4"/>
  <c r="F639" i="4"/>
  <c r="C633" i="1"/>
  <c r="G984" i="1"/>
  <c r="G402" i="1"/>
  <c r="H402" i="1"/>
  <c r="E641" i="4"/>
  <c r="D633" i="1"/>
  <c r="E277" i="9"/>
  <c r="I8" i="3" s="1"/>
  <c r="B278" i="9"/>
  <c r="F415" i="4"/>
  <c r="C410" i="1"/>
  <c r="G410" i="1" l="1"/>
  <c r="H410" i="1"/>
  <c r="E645" i="4"/>
  <c r="D635" i="1"/>
  <c r="G633" i="1"/>
  <c r="H633" i="1"/>
  <c r="G409" i="1"/>
  <c r="H409" i="1"/>
  <c r="G634" i="1"/>
  <c r="H634" i="1"/>
  <c r="E646" i="4"/>
  <c r="F641" i="4"/>
  <c r="D645" i="4"/>
  <c r="C635" i="1"/>
  <c r="G276" i="9"/>
  <c r="E276" i="9" s="1"/>
  <c r="B276" i="9" s="1"/>
  <c r="D646" i="4"/>
  <c r="F642" i="4"/>
  <c r="C636" i="1"/>
  <c r="I19" i="3" l="1"/>
  <c r="D640" i="1"/>
  <c r="G636" i="1"/>
  <c r="H636" i="1"/>
  <c r="G635" i="1"/>
  <c r="H635" i="1"/>
  <c r="I18" i="3"/>
  <c r="D639" i="1"/>
  <c r="H19" i="3"/>
  <c r="F646" i="4"/>
  <c r="C640" i="1"/>
  <c r="H18" i="3"/>
  <c r="F645" i="4"/>
  <c r="C639" i="1"/>
  <c r="G640" i="1" l="1"/>
  <c r="H640" i="1"/>
  <c r="G639" i="1"/>
  <c r="H639" i="1"/>
  <c r="H7" i="3"/>
  <c r="J3" i="9" l="1"/>
  <c r="G274" i="9" l="1"/>
  <c r="M272" i="9"/>
  <c r="L272" i="9"/>
  <c r="H274" i="9"/>
  <c r="G18" i="9"/>
  <c r="K7" i="9"/>
  <c r="H18" i="9"/>
  <c r="J12" i="9"/>
  <c r="I9" i="9"/>
  <c r="G16" i="9"/>
  <c r="L15" i="9"/>
  <c r="I13" i="9"/>
  <c r="G15" i="9"/>
  <c r="J5" i="9"/>
  <c r="K9" i="9"/>
  <c r="J7" i="9"/>
  <c r="I12" i="9"/>
  <c r="J11" i="9"/>
  <c r="M15" i="9"/>
  <c r="G17" i="9"/>
  <c r="H16" i="9"/>
  <c r="I5" i="9"/>
  <c r="J17" i="9"/>
  <c r="I6" i="9"/>
  <c r="K12" i="9"/>
  <c r="K5" i="9"/>
  <c r="J10" i="9"/>
  <c r="I8" i="9"/>
  <c r="K6" i="9"/>
  <c r="H17" i="9"/>
  <c r="L16" i="9"/>
  <c r="J8" i="9"/>
  <c r="K8" i="9"/>
  <c r="J13" i="9"/>
  <c r="J6" i="9"/>
  <c r="I11" i="9"/>
  <c r="K10" i="9"/>
  <c r="J9" i="9"/>
  <c r="K13" i="9"/>
  <c r="I17" i="9"/>
  <c r="M16" i="9"/>
  <c r="H15" i="9"/>
  <c r="K11" i="9"/>
  <c r="I7" i="9"/>
  <c r="E7" i="9" l="1"/>
  <c r="B7" i="9" s="1"/>
  <c r="E16" i="9"/>
  <c r="F16" i="9"/>
  <c r="E10" i="9"/>
  <c r="B10" i="9" s="1"/>
  <c r="F272" i="9"/>
  <c r="B272" i="9" s="1"/>
  <c r="E11" i="9"/>
  <c r="B11" i="9" s="1"/>
  <c r="E8" i="9"/>
  <c r="B8" i="9" s="1"/>
  <c r="E6" i="9"/>
  <c r="B6" i="9" s="1"/>
  <c r="E17" i="9"/>
  <c r="B17" i="9" s="1"/>
  <c r="E13" i="9"/>
  <c r="B13" i="9" s="1"/>
  <c r="F15" i="9"/>
  <c r="F14" i="9" s="1"/>
  <c r="E5" i="9"/>
  <c r="E12" i="9"/>
  <c r="B12" i="9" s="1"/>
  <c r="E15" i="9"/>
  <c r="E9" i="9"/>
  <c r="B9" i="9" s="1"/>
  <c r="E18" i="9"/>
  <c r="B18" i="9" s="1"/>
  <c r="E274" i="9"/>
  <c r="B16" i="9" l="1"/>
  <c r="F20" i="9"/>
  <c r="F3" i="9" s="1"/>
  <c r="E14" i="9"/>
  <c r="B15"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<sst xmlns="http://schemas.openxmlformats.org/spreadsheetml/2006/main" count="4374" uniqueCount="3426">
  <si>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</si>
  <si>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</si>
  <si>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</si>
  <si>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</si>
  <si>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</si>
  <si>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</si>
  <si>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</si>
  <si>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</si>
  <si>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</si>
  <si>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</si>
  <si>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</si>
  <si>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</si>
  <si>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</si>
  <si>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</si>
  <si>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</si>
  <si>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</si>
  <si>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</si>
  <si>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</si>
  <si>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</si>
  <si>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</si>
  <si>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</si>
  <si>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</si>
  <si>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</si>
  <si>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</si>
  <si>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</si>
  <si>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</si>
  <si>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</si>
  <si>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</si>
  <si>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</si>
  <si>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</si>
  <si>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</si>
  <si>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SINIŠE GLAVAŠEVIĆA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</si>
  <si>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</si>
  <si>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</si>
  <si>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</si>
  <si>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</si>
  <si>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</si>
  <si>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</si>
  <si>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</si>
  <si>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</si>
  <si>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</si>
  <si>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</si>
  <si>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</si>
  <si>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</si>
  <si>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</si>
  <si>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</si>
  <si>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</si>
  <si>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</si>
  <si>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</si>
  <si>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23091 - OSNOVNA ŠKOLA SINIŠE GLAVAŠEVIĆA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</si>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</sst>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32" fillId="0" borderId="40" xfId="0" applyNumberFormat="1" applyFont="1" applyFill="1" applyBorder="1" applyAlignment="1" applyProtection="1">
      <alignment horizontal="right" vertical="top" shrinkToFit="1"/>
      <protection locked="0"/>
    </xf>
    <xf numFmtId="4" fontId="48"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5">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1584919.2899999998</v>
      </c>
      <c r="D2" s="6">
        <f>'PR-RAS'!E6</f>
        <v>1860191.28</v>
      </c>
      <c r="E2" s="6">
        <v>0</v>
      </c>
      <c r="F2" s="6">
        <v>0</v>
      </c>
      <c r="G2" s="7">
        <f t="shared" ref="G2:G264" si="0">(B2/1000)*(C2*1+D2*2)</f>
        <v>5305.3018499999998</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1337248.2</v>
      </c>
      <c r="D46" s="1">
        <f>'PR-RAS'!E50</f>
        <v>1601280.8</v>
      </c>
      <c r="E46" s="1">
        <v>0</v>
      </c>
      <c r="F46" s="1">
        <v>0</v>
      </c>
      <c r="G46" s="2">
        <f t="shared" si="0"/>
        <v>204291.44099999999</v>
      </c>
      <c r="H46" s="2">
        <f t="shared" si="1"/>
        <v>0.39999999990686774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2107.83</v>
      </c>
      <c r="D55" s="1">
        <f>'PR-RAS'!E59</f>
        <v>810</v>
      </c>
      <c r="E55" s="1">
        <v>0</v>
      </c>
      <c r="F55" s="1">
        <v>0</v>
      </c>
      <c r="G55" s="2">
        <f t="shared" si="0"/>
        <v>201.30282</v>
      </c>
      <c r="H55" s="2">
        <f t="shared" si="1"/>
        <v>0.17000000000007276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2107.83</v>
      </c>
      <c r="D56" s="1">
        <f>'PR-RAS'!E60</f>
        <v>810</v>
      </c>
      <c r="E56" s="1">
        <v>0</v>
      </c>
      <c r="F56" s="1">
        <v>0</v>
      </c>
      <c r="G56" s="2">
        <f t="shared" si="0"/>
        <v>205.03065000000001</v>
      </c>
      <c r="H56" s="2">
        <f t="shared" si="1"/>
        <v>0.17000000000007276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1330993.17</v>
      </c>
      <c r="D64" s="1">
        <f>'PR-RAS'!E68</f>
        <v>1600470.8</v>
      </c>
      <c r="E64" s="1">
        <v>0</v>
      </c>
      <c r="F64" s="1">
        <v>0</v>
      </c>
      <c r="G64" s="2">
        <f t="shared" si="0"/>
        <v>285511.89051</v>
      </c>
      <c r="H64" s="2">
        <f t="shared" si="1"/>
        <v>0.36999999987892807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1310690.8999999999</v>
      </c>
      <c r="D65" s="1">
        <f>'PR-RAS'!E69</f>
        <v>1599816.84</v>
      </c>
      <c r="E65" s="1">
        <v>0</v>
      </c>
      <c r="F65" s="1">
        <v>0</v>
      </c>
      <c r="G65" s="2">
        <f t="shared" si="0"/>
        <v>288660.77312000003</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20302.27</v>
      </c>
      <c r="D66" s="1">
        <f>'PR-RAS'!E70</f>
        <v>653.96</v>
      </c>
      <c r="E66" s="1">
        <v>0</v>
      </c>
      <c r="F66" s="1">
        <v>0</v>
      </c>
      <c r="G66" s="2">
        <f t="shared" si="0"/>
        <v>1404.6623500000003</v>
      </c>
      <c r="H66" s="2">
        <f t="shared" si="1"/>
        <v>0.31000000000040018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4147.2</v>
      </c>
      <c r="D70" s="1">
        <f>'PR-RAS'!E74</f>
        <v>0</v>
      </c>
      <c r="E70" s="1">
        <v>0</v>
      </c>
      <c r="F70" s="1">
        <v>0</v>
      </c>
      <c r="G70" s="2">
        <f t="shared" si="0"/>
        <v>286.15680000000003</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4147.2</v>
      </c>
      <c r="D71" s="1">
        <f>'PR-RAS'!E75</f>
        <v>0</v>
      </c>
      <c r="E71" s="1">
        <v>0</v>
      </c>
      <c r="F71" s="1">
        <v>0</v>
      </c>
      <c r="G71" s="2">
        <f t="shared" si="0"/>
        <v>290.30400000000003</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1272.08</v>
      </c>
      <c r="D78" s="1">
        <f>'PR-RAS'!E82</f>
        <v>1545.24</v>
      </c>
      <c r="E78" s="1">
        <v>0</v>
      </c>
      <c r="F78" s="1">
        <v>0</v>
      </c>
      <c r="G78" s="2">
        <f t="shared" si="0"/>
        <v>335.91711999999995</v>
      </c>
      <c r="H78" s="2">
        <f t="shared" si="1"/>
        <v>0.31999999999993634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27.74</v>
      </c>
      <c r="D79" s="1">
        <f>'PR-RAS'!E83</f>
        <v>29.8</v>
      </c>
      <c r="E79" s="1">
        <v>0</v>
      </c>
      <c r="F79" s="1">
        <v>0</v>
      </c>
      <c r="G79" s="2">
        <f t="shared" si="0"/>
        <v>6.8125200000000001</v>
      </c>
      <c r="H79" s="2">
        <f t="shared" si="1"/>
        <v>0.46000000000000085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27.74</v>
      </c>
      <c r="D81" s="1">
        <f>'PR-RAS'!E85</f>
        <v>29.8</v>
      </c>
      <c r="E81" s="1">
        <v>0</v>
      </c>
      <c r="F81" s="1">
        <v>0</v>
      </c>
      <c r="G81" s="2">
        <f t="shared" si="0"/>
        <v>6.9872000000000005</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1244.3399999999999</v>
      </c>
      <c r="D87" s="1">
        <f>'PR-RAS'!E91</f>
        <v>1515.44</v>
      </c>
      <c r="E87" s="1">
        <v>0</v>
      </c>
      <c r="F87" s="1">
        <v>0</v>
      </c>
      <c r="G87" s="2">
        <f t="shared" si="0"/>
        <v>367.66892000000001</v>
      </c>
      <c r="H87" s="2">
        <f t="shared" si="1"/>
        <v>0.77999999999997272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1244.3399999999999</v>
      </c>
      <c r="D89" s="1">
        <f>'PR-RAS'!E93</f>
        <v>1515.44</v>
      </c>
      <c r="E89" s="1">
        <v>0</v>
      </c>
      <c r="F89" s="1">
        <v>0</v>
      </c>
      <c r="G89" s="2">
        <f t="shared" si="0"/>
        <v>376.21935999999999</v>
      </c>
      <c r="H89" s="2">
        <f t="shared" si="1"/>
        <v>0.77999999999997272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16537.93</v>
      </c>
      <c r="D102" s="1">
        <f>'PR-RAS'!E106</f>
        <v>10468.93</v>
      </c>
      <c r="E102" s="1">
        <v>0</v>
      </c>
      <c r="F102" s="1">
        <v>0</v>
      </c>
      <c r="G102" s="2">
        <f t="shared" si="0"/>
        <v>3785.0547900000001</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16537.93</v>
      </c>
      <c r="D108" s="1">
        <f>'PR-RAS'!E112</f>
        <v>10468.93</v>
      </c>
      <c r="E108" s="1">
        <v>0</v>
      </c>
      <c r="F108" s="1">
        <v>0</v>
      </c>
      <c r="G108" s="2">
        <f t="shared" si="0"/>
        <v>4009.9095299999999</v>
      </c>
      <c r="H108" s="2">
        <f t="shared" si="1"/>
        <v>0.13999999999941792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16537.93</v>
      </c>
      <c r="D113" s="1">
        <f>'PR-RAS'!E117</f>
        <v>10468.93</v>
      </c>
      <c r="E113" s="1">
        <v>0</v>
      </c>
      <c r="F113" s="1">
        <v>0</v>
      </c>
      <c r="G113" s="2">
        <f t="shared" si="0"/>
        <v>4197.2884800000002</v>
      </c>
      <c r="H113" s="2">
        <f t="shared" si="1"/>
        <v>0.13999999999941792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1162.4000000000001</v>
      </c>
      <c r="D120" s="1">
        <f>'PR-RAS'!E124</f>
        <v>1065</v>
      </c>
      <c r="E120" s="1">
        <v>0</v>
      </c>
      <c r="F120" s="1">
        <v>0</v>
      </c>
      <c r="G120" s="2">
        <f t="shared" si="0"/>
        <v>391.79559999999998</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1162.4000000000001</v>
      </c>
      <c r="D124" s="1">
        <f>'PR-RAS'!E128</f>
        <v>1065</v>
      </c>
      <c r="E124" s="1">
        <v>0</v>
      </c>
      <c r="F124" s="1">
        <v>0</v>
      </c>
      <c r="G124" s="2">
        <f t="shared" si="0"/>
        <v>404.96519999999998</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1012.4</v>
      </c>
      <c r="D125" s="1">
        <f>'PR-RAS'!E129</f>
        <v>1065</v>
      </c>
      <c r="E125" s="1">
        <v>0</v>
      </c>
      <c r="F125" s="1">
        <v>0</v>
      </c>
      <c r="G125" s="2">
        <f t="shared" si="0"/>
        <v>389.6576</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150</v>
      </c>
      <c r="D126" s="1">
        <f>'PR-RAS'!E130</f>
        <v>0</v>
      </c>
      <c r="E126" s="1">
        <v>0</v>
      </c>
      <c r="F126" s="1">
        <v>0</v>
      </c>
      <c r="G126" s="2">
        <f t="shared" si="0"/>
        <v>18.75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228698.68</v>
      </c>
      <c r="D129" s="1">
        <f>'PR-RAS'!E133</f>
        <v>245831.31</v>
      </c>
      <c r="E129" s="1">
        <v>0</v>
      </c>
      <c r="F129" s="1">
        <v>0</v>
      </c>
      <c r="G129" s="2">
        <f t="shared" si="0"/>
        <v>92206.246400000004</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228698.68</v>
      </c>
      <c r="D130" s="1">
        <f>'PR-RAS'!E134</f>
        <v>245831.31</v>
      </c>
      <c r="E130" s="1">
        <v>0</v>
      </c>
      <c r="F130" s="1">
        <v>0</v>
      </c>
      <c r="G130" s="2">
        <f t="shared" si="0"/>
        <v>92926.607700000008</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227995.55</v>
      </c>
      <c r="D131" s="1">
        <f>'PR-RAS'!E135</f>
        <v>240708.13</v>
      </c>
      <c r="E131" s="1">
        <v>0</v>
      </c>
      <c r="F131" s="1">
        <v>0</v>
      </c>
      <c r="G131" s="2">
        <f t="shared" si="0"/>
        <v>92223.535300000003</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703.13</v>
      </c>
      <c r="D132" s="1">
        <f>'PR-RAS'!E136</f>
        <v>5123.18</v>
      </c>
      <c r="E132" s="1">
        <v>0</v>
      </c>
      <c r="F132" s="1">
        <v>0</v>
      </c>
      <c r="G132" s="2">
        <f t="shared" si="0"/>
        <v>1434.38319</v>
      </c>
      <c r="H132" s="2">
        <f t="shared" si="1"/>
        <v>0.31000000000028649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1536850.0899999999</v>
      </c>
      <c r="D147" s="1">
        <f>'PR-RAS'!E151</f>
        <v>1861560.06</v>
      </c>
      <c r="E147" s="1">
        <v>0</v>
      </c>
      <c r="F147" s="1">
        <v>0</v>
      </c>
      <c r="G147" s="2">
        <f t="shared" si="0"/>
        <v>767955.65065999993</v>
      </c>
      <c r="H147" s="2">
        <f t="shared" si="1"/>
        <v>0.14999999990686774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1288059.96</v>
      </c>
      <c r="D148" s="1">
        <f>'PR-RAS'!E152</f>
        <v>1588305.2399999998</v>
      </c>
      <c r="E148" s="1">
        <v>0</v>
      </c>
      <c r="F148" s="1">
        <v>0</v>
      </c>
      <c r="G148" s="2">
        <f t="shared" si="0"/>
        <v>656306.55467999994</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1071231.71</v>
      </c>
      <c r="D149" s="1">
        <f>'PR-RAS'!E153</f>
        <v>1313425.69</v>
      </c>
      <c r="E149" s="1">
        <v>0</v>
      </c>
      <c r="F149" s="1">
        <v>0</v>
      </c>
      <c r="G149" s="2">
        <f t="shared" si="0"/>
        <v>547316.2973199999</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1071231.71</v>
      </c>
      <c r="D150" s="1">
        <f>'PR-RAS'!E154</f>
        <v>1313425.69</v>
      </c>
      <c r="E150" s="1">
        <v>0</v>
      </c>
      <c r="F150" s="1">
        <v>0</v>
      </c>
      <c r="G150" s="2">
        <f t="shared" si="0"/>
        <v>551014.38040999998</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40120.559999999998</v>
      </c>
      <c r="D154" s="1">
        <f>'PR-RAS'!E158</f>
        <v>58004.160000000003</v>
      </c>
      <c r="E154" s="1">
        <v>0</v>
      </c>
      <c r="F154" s="1">
        <v>0</v>
      </c>
      <c r="G154" s="2">
        <f t="shared" si="0"/>
        <v>23887.718639999999</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176707.69</v>
      </c>
      <c r="D155" s="1">
        <f>'PR-RAS'!E159</f>
        <v>216875.39</v>
      </c>
      <c r="E155" s="1">
        <v>0</v>
      </c>
      <c r="F155" s="1">
        <v>0</v>
      </c>
      <c r="G155" s="2">
        <f t="shared" si="0"/>
        <v>94010.60437999999</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176707.69</v>
      </c>
      <c r="D157" s="1">
        <f>'PR-RAS'!E161</f>
        <v>216875.39</v>
      </c>
      <c r="E157" s="1">
        <v>0</v>
      </c>
      <c r="F157" s="1">
        <v>0</v>
      </c>
      <c r="G157" s="2">
        <f t="shared" si="0"/>
        <v>95231.52132</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218770.95</v>
      </c>
      <c r="D159" s="1">
        <f>'PR-RAS'!E163</f>
        <v>241083.39</v>
      </c>
      <c r="E159" s="1">
        <v>0</v>
      </c>
      <c r="F159" s="1">
        <v>0</v>
      </c>
      <c r="G159" s="2">
        <f t="shared" si="0"/>
        <v>110748.16133999999</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37514.949999999997</v>
      </c>
      <c r="D160" s="1">
        <f>'PR-RAS'!E164</f>
        <v>40753.519999999997</v>
      </c>
      <c r="E160" s="1">
        <v>0</v>
      </c>
      <c r="F160" s="1">
        <v>0</v>
      </c>
      <c r="G160" s="2">
        <f t="shared" si="0"/>
        <v>18924.49641</v>
      </c>
      <c r="H160" s="2">
        <f t="shared" si="1"/>
        <v>0.5300000000061118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5376.78</v>
      </c>
      <c r="D161" s="1">
        <f>'PR-RAS'!E165</f>
        <v>7563.35</v>
      </c>
      <c r="E161" s="1">
        <v>0</v>
      </c>
      <c r="F161" s="1">
        <v>0</v>
      </c>
      <c r="G161" s="2">
        <f t="shared" si="0"/>
        <v>3280.5567999999998</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30835.83</v>
      </c>
      <c r="D162" s="1">
        <f>'PR-RAS'!E166</f>
        <v>29758.639999999999</v>
      </c>
      <c r="E162" s="1">
        <v>0</v>
      </c>
      <c r="F162" s="1">
        <v>0</v>
      </c>
      <c r="G162" s="2">
        <f t="shared" si="0"/>
        <v>14546.850710000001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1302.3399999999999</v>
      </c>
      <c r="D163" s="1">
        <f>'PR-RAS'!E167</f>
        <v>3431.53</v>
      </c>
      <c r="E163" s="1">
        <v>0</v>
      </c>
      <c r="F163" s="1">
        <v>0</v>
      </c>
      <c r="G163" s="2">
        <f t="shared" si="0"/>
        <v>1322.7948000000001</v>
      </c>
      <c r="H163" s="2">
        <f t="shared" si="1"/>
        <v>0.80999999999971806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134280.92000000001</v>
      </c>
      <c r="D165" s="1">
        <f>'PR-RAS'!E169</f>
        <v>123786.8</v>
      </c>
      <c r="E165" s="1">
        <v>0</v>
      </c>
      <c r="F165" s="1">
        <v>0</v>
      </c>
      <c r="G165" s="2">
        <f t="shared" si="0"/>
        <v>62624.141280000003</v>
      </c>
      <c r="H165" s="2">
        <f t="shared" si="1"/>
        <v>0.27999999998428393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16621.52</v>
      </c>
      <c r="D166" s="1">
        <f>'PR-RAS'!E170</f>
        <v>21134.87</v>
      </c>
      <c r="E166" s="1">
        <v>0</v>
      </c>
      <c r="F166" s="1">
        <v>0</v>
      </c>
      <c r="G166" s="2">
        <f t="shared" si="0"/>
        <v>9717.0578999999998</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67231.070000000007</v>
      </c>
      <c r="D167" s="1">
        <f>'PR-RAS'!E171</f>
        <v>63897.87</v>
      </c>
      <c r="E167" s="1">
        <v>0</v>
      </c>
      <c r="F167" s="1">
        <v>0</v>
      </c>
      <c r="G167" s="2">
        <f t="shared" si="0"/>
        <v>32374.45046</v>
      </c>
      <c r="H167" s="2">
        <f t="shared" si="1"/>
        <v>0.20000000000436557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45633.97</v>
      </c>
      <c r="D168" s="1">
        <f>'PR-RAS'!E172</f>
        <v>34252.629999999997</v>
      </c>
      <c r="E168" s="1">
        <v>0</v>
      </c>
      <c r="F168" s="1">
        <v>0</v>
      </c>
      <c r="G168" s="2">
        <f t="shared" si="0"/>
        <v>19061.251410000001</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3488.68</v>
      </c>
      <c r="D169" s="1">
        <f>'PR-RAS'!E173</f>
        <v>904.69</v>
      </c>
      <c r="E169" s="1">
        <v>0</v>
      </c>
      <c r="F169" s="1">
        <v>0</v>
      </c>
      <c r="G169" s="2">
        <f t="shared" si="0"/>
        <v>890.07407999999998</v>
      </c>
      <c r="H169" s="2">
        <f t="shared" si="1"/>
        <v>0.63000000000010914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1305.68</v>
      </c>
      <c r="D170" s="1">
        <f>'PR-RAS'!E174</f>
        <v>3596.74</v>
      </c>
      <c r="E170" s="1">
        <v>0</v>
      </c>
      <c r="F170" s="1">
        <v>0</v>
      </c>
      <c r="G170" s="2">
        <f t="shared" si="0"/>
        <v>1436.3580400000001</v>
      </c>
      <c r="H170" s="2">
        <f t="shared" si="1"/>
        <v>0.58000000000015461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23319.54</v>
      </c>
      <c r="D173" s="1">
        <f>'PR-RAS'!E177</f>
        <v>29931.73</v>
      </c>
      <c r="E173" s="1">
        <v>0</v>
      </c>
      <c r="F173" s="1">
        <v>0</v>
      </c>
      <c r="G173" s="2">
        <f t="shared" si="0"/>
        <v>14307.475999999999</v>
      </c>
      <c r="H173" s="2">
        <f t="shared" si="1"/>
        <v>0.72999999999956344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2840.16</v>
      </c>
      <c r="D174" s="1">
        <f>'PR-RAS'!E178</f>
        <v>7783.49</v>
      </c>
      <c r="E174" s="1">
        <v>0</v>
      </c>
      <c r="F174" s="1">
        <v>0</v>
      </c>
      <c r="G174" s="2">
        <f t="shared" si="0"/>
        <v>3184.4352199999998</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5333.86</v>
      </c>
      <c r="D175" s="1">
        <f>'PR-RAS'!E179</f>
        <v>5802.02</v>
      </c>
      <c r="E175" s="1">
        <v>0</v>
      </c>
      <c r="F175" s="1">
        <v>0</v>
      </c>
      <c r="G175" s="2">
        <f t="shared" si="0"/>
        <v>2947.1946000000003</v>
      </c>
      <c r="H175" s="2">
        <f t="shared" si="1"/>
        <v>0.16000000000076398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47.5</v>
      </c>
      <c r="D176" s="1">
        <f>'PR-RAS'!E180</f>
        <v>1231.8699999999999</v>
      </c>
      <c r="E176" s="1">
        <v>0</v>
      </c>
      <c r="F176" s="1">
        <v>0</v>
      </c>
      <c r="G176" s="2">
        <f t="shared" si="0"/>
        <v>439.46699999999993</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2180.15</v>
      </c>
      <c r="D177" s="1">
        <f>'PR-RAS'!E181</f>
        <v>2670.53</v>
      </c>
      <c r="E177" s="1">
        <v>0</v>
      </c>
      <c r="F177" s="1">
        <v>0</v>
      </c>
      <c r="G177" s="2">
        <f t="shared" si="0"/>
        <v>1323.73296</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2966.73</v>
      </c>
      <c r="D179" s="1">
        <f>'PR-RAS'!E183</f>
        <v>4453.07</v>
      </c>
      <c r="E179" s="1">
        <v>0</v>
      </c>
      <c r="F179" s="1">
        <v>0</v>
      </c>
      <c r="G179" s="2">
        <f t="shared" si="0"/>
        <v>2113.3708599999995</v>
      </c>
      <c r="H179" s="2">
        <f t="shared" si="1"/>
        <v>0.33999999999969077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2386.31</v>
      </c>
      <c r="D180" s="1">
        <f>'PR-RAS'!E184</f>
        <v>993.81</v>
      </c>
      <c r="E180" s="1">
        <v>0</v>
      </c>
      <c r="F180" s="1">
        <v>0</v>
      </c>
      <c r="G180" s="2">
        <f t="shared" si="0"/>
        <v>782.93347000000006</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1766.13</v>
      </c>
      <c r="D181" s="1">
        <f>'PR-RAS'!E185</f>
        <v>1665.44</v>
      </c>
      <c r="E181" s="1">
        <v>0</v>
      </c>
      <c r="F181" s="1">
        <v>0</v>
      </c>
      <c r="G181" s="2">
        <f t="shared" si="0"/>
        <v>917.46180000000004</v>
      </c>
      <c r="H181" s="2">
        <f t="shared" si="1"/>
        <v>0.57000000000016371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5798.7</v>
      </c>
      <c r="D182" s="1">
        <f>'PR-RAS'!E186</f>
        <v>5331.5</v>
      </c>
      <c r="E182" s="1">
        <v>0</v>
      </c>
      <c r="F182" s="1">
        <v>0</v>
      </c>
      <c r="G182" s="2">
        <f t="shared" si="0"/>
        <v>2979.5677000000001</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23655.54</v>
      </c>
      <c r="D184" s="1">
        <f>'PR-RAS'!E188</f>
        <v>46611.340000000004</v>
      </c>
      <c r="E184" s="1">
        <v>0</v>
      </c>
      <c r="F184" s="1">
        <v>0</v>
      </c>
      <c r="G184" s="2">
        <f t="shared" si="0"/>
        <v>21388.714260000001</v>
      </c>
      <c r="H184" s="2">
        <f t="shared" si="1"/>
        <v>0.80000000000291038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2027.86</v>
      </c>
      <c r="D186" s="1">
        <f>'PR-RAS'!E190</f>
        <v>2564.65</v>
      </c>
      <c r="E186" s="1">
        <v>0</v>
      </c>
      <c r="F186" s="1">
        <v>0</v>
      </c>
      <c r="G186" s="2">
        <f t="shared" si="0"/>
        <v>1324.0745999999999</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406.98</v>
      </c>
      <c r="D187" s="1">
        <f>'PR-RAS'!E191</f>
        <v>1275.32</v>
      </c>
      <c r="E187" s="1">
        <v>0</v>
      </c>
      <c r="F187" s="1">
        <v>0</v>
      </c>
      <c r="G187" s="2">
        <f t="shared" si="0"/>
        <v>550.11731999999995</v>
      </c>
      <c r="H187" s="2">
        <f t="shared" si="1"/>
        <v>0.33999999999991815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2240</v>
      </c>
      <c r="D189" s="1">
        <f>'PR-RAS'!E193</f>
        <v>4032</v>
      </c>
      <c r="E189" s="1">
        <v>0</v>
      </c>
      <c r="F189" s="1">
        <v>0</v>
      </c>
      <c r="G189" s="2">
        <f t="shared" si="0"/>
        <v>1937.152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18980.7</v>
      </c>
      <c r="D191" s="1">
        <f>'PR-RAS'!E195</f>
        <v>38739.370000000003</v>
      </c>
      <c r="E191" s="1">
        <v>0</v>
      </c>
      <c r="F191" s="1">
        <v>0</v>
      </c>
      <c r="G191" s="2">
        <f t="shared" si="0"/>
        <v>18327.293600000001</v>
      </c>
      <c r="H191" s="2">
        <f t="shared" si="1"/>
        <v>0.67000000000189175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2821.49</v>
      </c>
      <c r="D192" s="1">
        <f>'PR-RAS'!E196</f>
        <v>830.83</v>
      </c>
      <c r="E192" s="1">
        <v>0</v>
      </c>
      <c r="F192" s="1">
        <v>0</v>
      </c>
      <c r="G192" s="2">
        <f t="shared" si="0"/>
        <v>856.2816499999999</v>
      </c>
      <c r="H192" s="2">
        <f t="shared" si="1"/>
        <v>0.65999999999974079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2821.49</v>
      </c>
      <c r="D206" s="1">
        <f>'PR-RAS'!E210</f>
        <v>830.83</v>
      </c>
      <c r="E206" s="1">
        <v>0</v>
      </c>
      <c r="F206" s="1">
        <v>0</v>
      </c>
      <c r="G206" s="2">
        <f t="shared" si="0"/>
        <v>919.04574999999988</v>
      </c>
      <c r="H206" s="2">
        <f t="shared" si="1"/>
        <v>0.65999999999974079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791.43</v>
      </c>
      <c r="D207" s="1">
        <f>'PR-RAS'!E211</f>
        <v>830.83</v>
      </c>
      <c r="E207" s="1">
        <v>0</v>
      </c>
      <c r="F207" s="1">
        <v>0</v>
      </c>
      <c r="G207" s="2">
        <f t="shared" si="0"/>
        <v>505.33654000000001</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2030.06</v>
      </c>
      <c r="D210" s="1">
        <f>'PR-RAS'!E214</f>
        <v>0</v>
      </c>
      <c r="E210" s="1">
        <v>0</v>
      </c>
      <c r="F210" s="1">
        <v>0</v>
      </c>
      <c r="G210" s="2">
        <f t="shared" si="0"/>
        <v>424.28253999999998</v>
      </c>
      <c r="H210" s="2">
        <f t="shared" si="1"/>
        <v>5.999999999994543E-2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27197.69</v>
      </c>
      <c r="D248" s="1">
        <f>'PR-RAS'!E252</f>
        <v>31340.6</v>
      </c>
      <c r="E248" s="1">
        <v>0</v>
      </c>
      <c r="F248" s="1">
        <v>0</v>
      </c>
      <c r="G248" s="2">
        <f t="shared" si="0"/>
        <v>22200.08583</v>
      </c>
      <c r="H248" s="2">
        <f t="shared" si="1"/>
        <v>0.71000000000276486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27197.69</v>
      </c>
      <c r="D255" s="1">
        <f>'PR-RAS'!E259</f>
        <v>31340.6</v>
      </c>
      <c r="E255" s="1">
        <v>0</v>
      </c>
      <c r="F255" s="1">
        <v>0</v>
      </c>
      <c r="G255" s="2">
        <f t="shared" si="0"/>
        <v>22829.23806</v>
      </c>
      <c r="H255" s="2">
        <f t="shared" si="1"/>
        <v>0.71000000000276486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27197.69</v>
      </c>
      <c r="D257" s="1">
        <f>'PR-RAS'!E261</f>
        <v>31340.6</v>
      </c>
      <c r="E257" s="1">
        <v>0</v>
      </c>
      <c r="F257" s="1">
        <v>0</v>
      </c>
      <c r="G257" s="2">
        <f t="shared" si="0"/>
        <v>23008.99584</v>
      </c>
      <c r="H257" s="2">
        <f t="shared" si="1"/>
        <v>0.71000000000276486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1536850.0899999999</v>
      </c>
      <c r="D285" s="1">
        <f>'PR-RAS'!E289</f>
        <v>1861560.06</v>
      </c>
      <c r="E285" s="1">
        <v>0</v>
      </c>
      <c r="F285" s="1">
        <v>0</v>
      </c>
      <c r="G285" s="2">
        <f t="shared" si="8"/>
        <v>1493831.5396399999</v>
      </c>
      <c r="H285" s="2">
        <f t="shared" si="9"/>
        <v>0.14999999990686774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48069.199999999953</v>
      </c>
      <c r="D286" s="1">
        <f>'PR-RAS'!E290</f>
        <v>0</v>
      </c>
      <c r="E286" s="1">
        <v>0</v>
      </c>
      <c r="F286" s="1">
        <v>0</v>
      </c>
      <c r="G286" s="2">
        <f t="shared" si="8"/>
        <v>13699.721999999985</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1368.7800000000279</v>
      </c>
      <c r="E287" s="1">
        <v>0</v>
      </c>
      <c r="F287" s="1">
        <v>0</v>
      </c>
      <c r="G287" s="2">
        <f t="shared" si="8"/>
        <v>782.94216000001586</v>
      </c>
      <c r="H287" s="2">
        <f t="shared" si="9"/>
        <v>0.21999999997206032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212829.7</v>
      </c>
      <c r="D288" s="1">
        <f>'PR-RAS'!E292</f>
        <v>260898.9</v>
      </c>
      <c r="E288" s="1">
        <v>0</v>
      </c>
      <c r="F288" s="1">
        <v>0</v>
      </c>
      <c r="G288" s="2">
        <f t="shared" si="8"/>
        <v>210838.09249999997</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43745.91</v>
      </c>
      <c r="D345" s="1">
        <f>'PR-RAS'!E350</f>
        <v>33319.449999999997</v>
      </c>
      <c r="E345" s="1">
        <v>0</v>
      </c>
      <c r="F345" s="1">
        <v>0</v>
      </c>
      <c r="G345" s="2">
        <f t="shared" si="8"/>
        <v>37972.374639999995</v>
      </c>
      <c r="H345" s="2">
        <f t="shared" si="9"/>
        <v>0.53999999999359716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43745.91</v>
      </c>
      <c r="D358" s="1">
        <f>'PR-RAS'!E363</f>
        <v>33319.449999999997</v>
      </c>
      <c r="E358" s="1">
        <v>0</v>
      </c>
      <c r="F358" s="1">
        <v>0</v>
      </c>
      <c r="G358" s="2">
        <f t="shared" si="8"/>
        <v>39407.37717</v>
      </c>
      <c r="H358" s="2">
        <f t="shared" si="9"/>
        <v>0.53999999999359716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22726.639999999999</v>
      </c>
      <c r="D364" s="1">
        <f>'PR-RAS'!E369</f>
        <v>11841.439999999999</v>
      </c>
      <c r="E364" s="1">
        <v>0</v>
      </c>
      <c r="F364" s="1">
        <v>0</v>
      </c>
      <c r="G364" s="2">
        <f t="shared" si="8"/>
        <v>16846.655759999998</v>
      </c>
      <c r="H364" s="2">
        <f t="shared" si="9"/>
        <v>0.7999999999992724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1382.5</v>
      </c>
      <c r="D365" s="1">
        <f>'PR-RAS'!E370</f>
        <v>1390.56</v>
      </c>
      <c r="E365" s="1">
        <v>0</v>
      </c>
      <c r="F365" s="1">
        <v>0</v>
      </c>
      <c r="G365" s="2">
        <f t="shared" si="8"/>
        <v>1515.5576799999999</v>
      </c>
      <c r="H365" s="2">
        <f t="shared" si="9"/>
        <v>0.94000000000005457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1174.3800000000001</v>
      </c>
      <c r="D367" s="1">
        <f>'PR-RAS'!E372</f>
        <v>0</v>
      </c>
      <c r="E367" s="1">
        <v>0</v>
      </c>
      <c r="F367" s="1">
        <v>0</v>
      </c>
      <c r="G367" s="2">
        <f t="shared" si="8"/>
        <v>429.82308</v>
      </c>
      <c r="H367" s="2">
        <f t="shared" si="9"/>
        <v>0.38000000000010914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20169.759999999998</v>
      </c>
      <c r="D371" s="1">
        <f>'PR-RAS'!E376</f>
        <v>10450.879999999999</v>
      </c>
      <c r="E371" s="1">
        <v>0</v>
      </c>
      <c r="F371" s="1">
        <v>0</v>
      </c>
      <c r="G371" s="2">
        <f t="shared" si="8"/>
        <v>15196.462399999999</v>
      </c>
      <c r="H371" s="2">
        <f t="shared" si="9"/>
        <v>0.36000000000240107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21019.27</v>
      </c>
      <c r="D378" s="1">
        <f>'PR-RAS'!E383</f>
        <v>21478.01</v>
      </c>
      <c r="E378" s="1">
        <v>0</v>
      </c>
      <c r="F378" s="1">
        <v>0</v>
      </c>
      <c r="G378" s="2">
        <f t="shared" si="8"/>
        <v>24118.684329999996</v>
      </c>
      <c r="H378" s="2">
        <f t="shared" si="9"/>
        <v>0.27999999999883585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21019.27</v>
      </c>
      <c r="D379" s="1">
        <f>'PR-RAS'!E384</f>
        <v>21478.01</v>
      </c>
      <c r="E379" s="1">
        <v>0</v>
      </c>
      <c r="F379" s="1">
        <v>0</v>
      </c>
      <c r="G379" s="2">
        <f t="shared" si="8"/>
        <v>24182.659619999999</v>
      </c>
      <c r="H379" s="2">
        <f t="shared" si="9"/>
        <v>0.27999999999883585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43745.91</v>
      </c>
      <c r="D403" s="1">
        <f>'PR-RAS'!E408</f>
        <v>33319.449999999997</v>
      </c>
      <c r="E403" s="1">
        <v>0</v>
      </c>
      <c r="F403" s="1">
        <v>0</v>
      </c>
      <c r="G403" s="2">
        <f t="shared" si="8"/>
        <v>44374.693619999998</v>
      </c>
      <c r="H403" s="2">
        <f t="shared" si="9"/>
        <v>0.53999999999359716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182501.7</v>
      </c>
      <c r="D405" s="1">
        <f>'PR-RAS'!E410</f>
        <v>226247.61</v>
      </c>
      <c r="E405" s="1">
        <v>0</v>
      </c>
      <c r="F405" s="1">
        <v>0</v>
      </c>
      <c r="G405" s="2">
        <f t="shared" si="8"/>
        <v>256538.75567999997</v>
      </c>
      <c r="H405" s="2">
        <f t="shared" si="9"/>
        <v>0.69000000000232831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1584919.2899999998</v>
      </c>
      <c r="D407" s="1">
        <f>'PR-RAS'!E412</f>
        <v>1860191.28</v>
      </c>
      <c r="E407" s="1">
        <v>0</v>
      </c>
      <c r="F407" s="1">
        <v>0</v>
      </c>
      <c r="G407" s="2">
        <f t="shared" si="8"/>
        <v>2153952.5510999998</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1580595.9999999998</v>
      </c>
      <c r="D408" s="1">
        <f>'PR-RAS'!E413</f>
        <v>1894879.51</v>
      </c>
      <c r="E408" s="1">
        <v>0</v>
      </c>
      <c r="F408" s="1">
        <v>0</v>
      </c>
      <c r="G408" s="2">
        <f t="shared" si="8"/>
        <v>2185734.4931399995</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4323.2900000000373</v>
      </c>
      <c r="D409" s="1">
        <f>'PR-RAS'!E414</f>
        <v>0</v>
      </c>
      <c r="E409" s="1">
        <v>0</v>
      </c>
      <c r="F409" s="1">
        <v>0</v>
      </c>
      <c r="G409" s="2">
        <f t="shared" si="8"/>
        <v>1763.9023200000152</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34688.229999999981</v>
      </c>
      <c r="E410" s="1">
        <v>0</v>
      </c>
      <c r="F410" s="1">
        <v>0</v>
      </c>
      <c r="G410" s="2">
        <f t="shared" si="8"/>
        <v>28374.972139999983</v>
      </c>
      <c r="H410" s="2">
        <f t="shared" si="9"/>
        <v>0.22999999998137355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30328</v>
      </c>
      <c r="D411" s="1">
        <f>'PR-RAS'!E416</f>
        <v>34651.290000000008</v>
      </c>
      <c r="E411" s="1">
        <v>0</v>
      </c>
      <c r="F411" s="1">
        <v>0</v>
      </c>
      <c r="G411" s="2">
        <f t="shared" si="8"/>
        <v>40848.537800000006</v>
      </c>
      <c r="H411" s="2">
        <f t="shared" si="9"/>
        <v>0.29000000000814907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1584919.2899999998</v>
      </c>
      <c r="D633" s="1">
        <f>'PR-RAS'!E639</f>
        <v>1860191.28</v>
      </c>
      <c r="E633" s="1">
        <v>0</v>
      </c>
      <c r="F633" s="1">
        <v>0</v>
      </c>
      <c r="G633" s="2">
        <f t="shared" si="10"/>
        <v>3352950.7692</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1580595.9999999998</v>
      </c>
      <c r="D634" s="1">
        <f>'PR-RAS'!E640</f>
        <v>1894879.51</v>
      </c>
      <c r="E634" s="1">
        <v>0</v>
      </c>
      <c r="F634" s="1">
        <v>0</v>
      </c>
      <c r="G634" s="2">
        <f t="shared" si="10"/>
        <v>3399434.7276599999</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4323.2900000000373</v>
      </c>
      <c r="D635" s="1">
        <f>'PR-RAS'!E641</f>
        <v>0</v>
      </c>
      <c r="E635" s="1">
        <v>0</v>
      </c>
      <c r="F635" s="1">
        <v>0</v>
      </c>
      <c r="G635" s="2">
        <f t="shared" si="10"/>
        <v>2740.9658600000234</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34688.229999999981</v>
      </c>
      <c r="E636" s="1">
        <v>0</v>
      </c>
      <c r="F636" s="1">
        <v>0</v>
      </c>
      <c r="G636" s="2">
        <f t="shared" si="10"/>
        <v>44054.052099999979</v>
      </c>
      <c r="H636" s="2">
        <f t="shared" si="11"/>
        <v>0.22999999998137355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30328</v>
      </c>
      <c r="D637" s="1">
        <f>'PR-RAS'!E643</f>
        <v>34651.290000000008</v>
      </c>
      <c r="E637" s="1">
        <v>0</v>
      </c>
      <c r="F637" s="1">
        <v>0</v>
      </c>
      <c r="G637" s="2">
        <f t="shared" si="10"/>
        <v>63365.048880000009</v>
      </c>
      <c r="H637" s="2">
        <f t="shared" si="11"/>
        <v>0.29000000000814907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34651.290000000037</v>
      </c>
      <c r="D639" s="1">
        <f>'PR-RAS'!E645</f>
        <v>0</v>
      </c>
      <c r="E639" s="1">
        <v>0</v>
      </c>
      <c r="F639" s="1">
        <v>0</v>
      </c>
      <c r="G639" s="2">
        <f t="shared" si="10"/>
        <v>22107.523020000022</v>
      </c>
      <c r="H639" s="2">
        <f t="shared" si="11"/>
        <v>0.2900000000372529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36.939999999973224</v>
      </c>
      <c r="E640" s="1">
        <v>0</v>
      </c>
      <c r="F640" s="1">
        <v>0</v>
      </c>
      <c r="G640" s="2">
        <f t="shared" si="10"/>
        <v>47.209319999965778</v>
      </c>
      <c r="H640" s="2">
        <f t="shared" si="11"/>
        <v>6.0000000026775524E-2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44817.62</v>
      </c>
      <c r="D642" s="1">
        <f>'PR-RAS'!E649</f>
        <v>60222.11</v>
      </c>
      <c r="E642" s="1">
        <v>0</v>
      </c>
      <c r="F642" s="1">
        <v>0</v>
      </c>
      <c r="G642" s="2">
        <f t="shared" si="10"/>
        <v>105932.83944</v>
      </c>
      <c r="H642" s="2">
        <f t="shared" si="11"/>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350665.55</v>
      </c>
      <c r="D643" s="1">
        <f>'PR-RAS'!E650</f>
        <v>291408.95</v>
      </c>
      <c r="E643" s="1">
        <v>0</v>
      </c>
      <c r="F643" s="1">
        <v>0</v>
      </c>
      <c r="G643" s="2">
        <f t="shared" si="10"/>
        <v>599296.37489999994</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335261.06</v>
      </c>
      <c r="D644" s="1">
        <f>'PR-RAS'!E651</f>
        <v>311207.64</v>
      </c>
      <c r="E644" s="1">
        <v>0</v>
      </c>
      <c r="F644" s="1">
        <v>0</v>
      </c>
      <c r="G644" s="2">
        <f t="shared" si="10"/>
        <v>615785.88662000012</v>
      </c>
      <c r="H644" s="2">
        <f t="shared" si="1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60222.109999999986</v>
      </c>
      <c r="D645" s="1">
        <f>'PR-RAS'!E652</f>
        <v>40423.419999999984</v>
      </c>
      <c r="E645" s="1">
        <v>0</v>
      </c>
      <c r="F645" s="1">
        <v>0</v>
      </c>
      <c r="G645" s="2">
        <f t="shared" si="10"/>
        <v>90848.403799999971</v>
      </c>
      <c r="H645" s="2">
        <f t="shared" si="11"/>
        <v>0.52999999996973202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73</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1300</v>
      </c>
      <c r="D654" s="1">
        <f>'PR-RAS'!E661</f>
        <v>0</v>
      </c>
      <c r="E654" s="1">
        <v>0</v>
      </c>
      <c r="F654" s="1">
        <v>0</v>
      </c>
      <c r="G654" s="2">
        <f t="shared" si="10"/>
        <v>848.9</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807.83</v>
      </c>
      <c r="D655" s="1">
        <f>'PR-RAS'!E662</f>
        <v>810</v>
      </c>
      <c r="E655" s="1">
        <v>0</v>
      </c>
      <c r="F655" s="1">
        <v>0</v>
      </c>
      <c r="G655" s="2">
        <f t="shared" si="10"/>
        <v>1587.8008199999999</v>
      </c>
      <c r="H655" s="2">
        <f t="shared" si="11"/>
        <v>0.16999999999995907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1310690.8999999999</v>
      </c>
      <c r="D668" s="1">
        <f>'PR-RAS'!E675</f>
        <v>1599816.84</v>
      </c>
      <c r="E668" s="1">
        <v>0</v>
      </c>
      <c r="F668" s="1">
        <v>0</v>
      </c>
      <c r="G668" s="2">
        <f t="shared" si="10"/>
        <v>3008386.4948600004</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20302.27</v>
      </c>
      <c r="D670" s="1">
        <f>'PR-RAS'!E677</f>
        <v>653.96</v>
      </c>
      <c r="E670" s="1">
        <v>0</v>
      </c>
      <c r="F670" s="1">
        <v>0</v>
      </c>
      <c r="G670" s="2">
        <f t="shared" si="10"/>
        <v>14457.217110000003</v>
      </c>
      <c r="H670" s="2">
        <f t="shared" si="11"/>
        <v>0.31000000000040018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4147.2</v>
      </c>
      <c r="D690" s="1">
        <f>'PR-RAS'!E697</f>
        <v>0</v>
      </c>
      <c r="E690" s="1">
        <v>0</v>
      </c>
      <c r="F690" s="1">
        <v>0</v>
      </c>
      <c r="G690" s="2">
        <f t="shared" si="10"/>
        <v>2857.4207999999999</v>
      </c>
      <c r="H690" s="2">
        <f t="shared" si="11"/>
        <v>0.1999999999998181</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15157.32</v>
      </c>
      <c r="D703" s="1">
        <f>'PR-RAS'!E710</f>
        <v>9071.89</v>
      </c>
      <c r="E703" s="1">
        <v>0</v>
      </c>
      <c r="F703" s="1">
        <v>0</v>
      </c>
      <c r="G703" s="2">
        <f t="shared" si="10"/>
        <v>23377.372199999998</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1940.49</v>
      </c>
      <c r="D709" s="1">
        <f>'PR-RAS'!E716</f>
        <v>4173.22</v>
      </c>
      <c r="E709" s="1">
        <v>0</v>
      </c>
      <c r="F709" s="1">
        <v>0</v>
      </c>
      <c r="G709" s="2">
        <f t="shared" si="10"/>
        <v>7283.1464399999995</v>
      </c>
      <c r="H709" s="2">
        <f t="shared" si="11"/>
        <v>0.71000000000026375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3219.52</v>
      </c>
      <c r="D710" s="1">
        <f>'PR-RAS'!E717</f>
        <v>14414.91</v>
      </c>
      <c r="E710" s="1">
        <v>0</v>
      </c>
      <c r="F710" s="1">
        <v>0</v>
      </c>
      <c r="G710" s="2">
        <f t="shared" si="10"/>
        <v>22722.982059999998</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30835.83</v>
      </c>
      <c r="D711" s="1">
        <f>'PR-RAS'!E718</f>
        <v>29758.639999999999</v>
      </c>
      <c r="E711" s="1">
        <v>0</v>
      </c>
      <c r="F711" s="1">
        <v>0</v>
      </c>
      <c r="G711" s="2">
        <f t="shared" si="10"/>
        <v>64150.708099999996</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2635.92</v>
      </c>
      <c r="D713" s="1">
        <f>'PR-RAS'!E720</f>
        <v>3355.3</v>
      </c>
      <c r="E713" s="1">
        <v>0</v>
      </c>
      <c r="F713" s="1">
        <v>0</v>
      </c>
      <c r="G713" s="2">
        <f t="shared" si="10"/>
        <v>6654.7222400000001</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1270.26</v>
      </c>
      <c r="D715" s="1">
        <f>'PR-RAS'!E722</f>
        <v>993.81</v>
      </c>
      <c r="E715" s="1">
        <v>0</v>
      </c>
      <c r="F715" s="1">
        <v>0</v>
      </c>
      <c r="G715" s="2">
        <f t="shared" si="10"/>
        <v>2326.1263199999999</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1164.8</v>
      </c>
      <c r="D719" s="1">
        <f>'PR-RAS'!E726</f>
        <v>2564.65</v>
      </c>
      <c r="E719" s="1">
        <v>0</v>
      </c>
      <c r="F719" s="1">
        <v>0</v>
      </c>
      <c r="G719" s="2">
        <f t="shared" si="10"/>
        <v>4519.1638000000003</v>
      </c>
      <c r="H719" s="2">
        <f t="shared" si="11"/>
        <v>0.54999999999995453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27197.69</v>
      </c>
      <c r="D821" s="1">
        <f>'PR-RAS'!E828</f>
        <v>31340.6</v>
      </c>
      <c r="E821" s="1">
        <v>0</v>
      </c>
      <c r="F821" s="1">
        <v>0</v>
      </c>
      <c r="G821" s="2">
        <f t="shared" si="18"/>
        <v>73700.689799999993</v>
      </c>
      <c r="H821" s="2">
        <f t="shared" si="19"/>
        <v>0.71000000000276486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1434444.8</v>
      </c>
      <c r="D984" s="6">
        <f>BILANCA!E6</f>
        <v>1352531.5199999998</v>
      </c>
      <c r="E984" s="6">
        <v>0</v>
      </c>
      <c r="F984" s="6">
        <v>0</v>
      </c>
      <c r="G984" s="7">
        <f t="shared" ref="G984:G1241" si="22">B984/1000*C984+B984/500*D984</f>
        <v>4139.5078399999993</v>
      </c>
      <c r="H984" s="7">
        <f t="shared" si="19"/>
        <v>0.68000000016763806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1364733.21</v>
      </c>
      <c r="D985" s="1">
        <f>BILANCA!E7</f>
        <v>1302776.0299999998</v>
      </c>
      <c r="E985" s="1">
        <v>0</v>
      </c>
      <c r="F985" s="1">
        <v>0</v>
      </c>
      <c r="G985" s="2">
        <f t="shared" si="22"/>
        <v>7940.5705399999988</v>
      </c>
      <c r="H985" s="2">
        <f t="shared" si="19"/>
        <v>0.23999999975785613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223255.36</v>
      </c>
      <c r="D986" s="1">
        <f>BILANCA!E8</f>
        <v>223255.36</v>
      </c>
      <c r="E986" s="1">
        <v>0</v>
      </c>
      <c r="F986" s="1">
        <v>0</v>
      </c>
      <c r="G986" s="2">
        <f t="shared" si="22"/>
        <v>2009.2982400000001</v>
      </c>
      <c r="H986" s="2">
        <f t="shared" si="19"/>
        <v>0.71999999997206032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223255.36</v>
      </c>
      <c r="D987" s="1">
        <f>BILANCA!E9</f>
        <v>223255.36</v>
      </c>
      <c r="E987" s="1">
        <v>0</v>
      </c>
      <c r="F987" s="1">
        <v>0</v>
      </c>
      <c r="G987" s="2">
        <f t="shared" si="22"/>
        <v>2679.06432</v>
      </c>
      <c r="H987" s="2">
        <f t="shared" si="19"/>
        <v>0.71999999997206032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1141477.8500000001</v>
      </c>
      <c r="D990" s="1">
        <f>BILANCA!E12</f>
        <v>1079520.67</v>
      </c>
      <c r="E990" s="1">
        <v>0</v>
      </c>
      <c r="F990" s="1">
        <v>0</v>
      </c>
      <c r="G990" s="2">
        <f t="shared" si="22"/>
        <v>23103.634330000001</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1130729.3500000001</v>
      </c>
      <c r="D991" s="1">
        <f>BILANCA!E13</f>
        <v>1067813.92</v>
      </c>
      <c r="E991" s="1">
        <v>0</v>
      </c>
      <c r="F991" s="1">
        <v>0</v>
      </c>
      <c r="G991" s="2">
        <f t="shared" si="22"/>
        <v>26130.857520000001</v>
      </c>
      <c r="H991" s="2">
        <f t="shared" si="19"/>
        <v>0.43000000016763806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1801376.6</v>
      </c>
      <c r="D993" s="1">
        <f>BILANCA!E15</f>
        <v>1801376.6</v>
      </c>
      <c r="E993" s="1">
        <v>0</v>
      </c>
      <c r="F993" s="1">
        <v>0</v>
      </c>
      <c r="G993" s="2">
        <f t="shared" si="22"/>
        <v>54041.297999999995</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670647.25</v>
      </c>
      <c r="D996" s="1">
        <f>BILANCA!E18</f>
        <v>733562.68</v>
      </c>
      <c r="E996" s="1">
        <v>0</v>
      </c>
      <c r="F996" s="1">
        <v>0</v>
      </c>
      <c r="G996" s="2">
        <f t="shared" si="22"/>
        <v>27791.04393</v>
      </c>
      <c r="H996" s="2">
        <f t="shared" si="19"/>
        <v>0.56999999994877726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7186.3800000000629</v>
      </c>
      <c r="D997" s="1">
        <f>BILANCA!E19</f>
        <v>5183.8400000000256</v>
      </c>
      <c r="E997" s="1">
        <v>0</v>
      </c>
      <c r="F997" s="1">
        <v>0</v>
      </c>
      <c r="G997" s="2">
        <f t="shared" si="22"/>
        <v>245.7568400000016</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160131.46</v>
      </c>
      <c r="D998" s="1">
        <f>BILANCA!E20</f>
        <v>146329.17000000001</v>
      </c>
      <c r="E998" s="1">
        <v>0</v>
      </c>
      <c r="F998" s="1">
        <v>0</v>
      </c>
      <c r="G998" s="2">
        <f t="shared" si="22"/>
        <v>6791.8469999999998</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9487.2900000000009</v>
      </c>
      <c r="D999" s="1">
        <f>BILANCA!E21</f>
        <v>9398.01</v>
      </c>
      <c r="E999" s="1">
        <v>0</v>
      </c>
      <c r="F999" s="1">
        <v>0</v>
      </c>
      <c r="G999" s="2">
        <f t="shared" si="22"/>
        <v>452.53296000000006</v>
      </c>
      <c r="H999" s="2">
        <f t="shared" si="19"/>
        <v>0.30000000000109139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182924.53</v>
      </c>
      <c r="D1000" s="1">
        <f>BILANCA!E22</f>
        <v>180992.82</v>
      </c>
      <c r="E1000" s="1">
        <v>0</v>
      </c>
      <c r="F1000" s="1">
        <v>0</v>
      </c>
      <c r="G1000" s="2">
        <f t="shared" si="22"/>
        <v>9263.4728900000009</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2714.51</v>
      </c>
      <c r="D1001" s="1">
        <f>BILANCA!E23</f>
        <v>2570.5100000000002</v>
      </c>
      <c r="E1001" s="1">
        <v>0</v>
      </c>
      <c r="F1001" s="1">
        <v>0</v>
      </c>
      <c r="G1001" s="2">
        <f t="shared" si="22"/>
        <v>141.39954</v>
      </c>
      <c r="H1001" s="2">
        <f t="shared" si="19"/>
        <v>0.97999999999956344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11403.64</v>
      </c>
      <c r="D1002" s="1">
        <f>BILANCA!E24</f>
        <v>11403.64</v>
      </c>
      <c r="E1002" s="1">
        <v>0</v>
      </c>
      <c r="F1002" s="1">
        <v>0</v>
      </c>
      <c r="G1002" s="2">
        <f t="shared" si="22"/>
        <v>650.00747999999999</v>
      </c>
      <c r="H1002" s="2">
        <f t="shared" si="19"/>
        <v>0.72000000000116415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16327.2</v>
      </c>
      <c r="D1003" s="1">
        <f>BILANCA!E25</f>
        <v>16243.85</v>
      </c>
      <c r="E1003" s="1">
        <v>0</v>
      </c>
      <c r="F1003" s="1">
        <v>0</v>
      </c>
      <c r="G1003" s="2">
        <f t="shared" si="22"/>
        <v>976.298</v>
      </c>
      <c r="H1003" s="2">
        <f t="shared" si="19"/>
        <v>0.3500000000003638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3692.84</v>
      </c>
      <c r="D1004" s="1">
        <f>BILANCA!E26</f>
        <v>3692.84</v>
      </c>
      <c r="E1004" s="1">
        <v>0</v>
      </c>
      <c r="F1004" s="1">
        <v>0</v>
      </c>
      <c r="G1004" s="2">
        <f t="shared" si="22"/>
        <v>232.64892000000003</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379495.09</v>
      </c>
      <c r="D1006" s="1">
        <f>BILANCA!E28</f>
        <v>365447</v>
      </c>
      <c r="E1006" s="1">
        <v>0</v>
      </c>
      <c r="F1006" s="1">
        <v>0</v>
      </c>
      <c r="G1006" s="2">
        <f t="shared" si="22"/>
        <v>25538.949069999999</v>
      </c>
      <c r="H1006" s="2">
        <f t="shared" si="19"/>
        <v>9.0000000025611371E-2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3562.1199999999953</v>
      </c>
      <c r="D1013" s="1">
        <f>BILANCA!E35</f>
        <v>6522.9100000000035</v>
      </c>
      <c r="E1013" s="1">
        <v>0</v>
      </c>
      <c r="F1013" s="1">
        <v>0</v>
      </c>
      <c r="G1013" s="2">
        <f t="shared" si="22"/>
        <v>498.23820000000006</v>
      </c>
      <c r="H1013" s="2">
        <f t="shared" si="19"/>
        <v>0.20999999999185093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80982.17</v>
      </c>
      <c r="D1014" s="1">
        <f>BILANCA!E36</f>
        <v>101715.77</v>
      </c>
      <c r="E1014" s="1">
        <v>0</v>
      </c>
      <c r="F1014" s="1">
        <v>0</v>
      </c>
      <c r="G1014" s="2">
        <f t="shared" si="22"/>
        <v>8816.8250100000005</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77420.05</v>
      </c>
      <c r="D1018" s="1">
        <f>BILANCA!E40</f>
        <v>95192.86</v>
      </c>
      <c r="E1018" s="1">
        <v>0</v>
      </c>
      <c r="F1018" s="1">
        <v>0</v>
      </c>
      <c r="G1018" s="2">
        <f t="shared" si="22"/>
        <v>9373.2019500000006</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60620.6</v>
      </c>
      <c r="D1032" s="1">
        <f>BILANCA!E54</f>
        <v>60620.6</v>
      </c>
      <c r="E1032" s="1">
        <v>0</v>
      </c>
      <c r="F1032" s="1">
        <v>0</v>
      </c>
      <c r="G1032" s="2">
        <f t="shared" si="22"/>
        <v>8911.2281999999996</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60620.6</v>
      </c>
      <c r="D1033" s="1">
        <f>BILANCA!E55</f>
        <v>60620.6</v>
      </c>
      <c r="E1033" s="1">
        <v>0</v>
      </c>
      <c r="F1033" s="1">
        <v>0</v>
      </c>
      <c r="G1033" s="2">
        <f t="shared" si="22"/>
        <v>9093.09</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69711.59</v>
      </c>
      <c r="D1046" s="1">
        <f>BILANCA!E68</f>
        <v>49755.49</v>
      </c>
      <c r="E1046" s="1">
        <v>0</v>
      </c>
      <c r="F1046" s="1">
        <v>0</v>
      </c>
      <c r="G1046" s="2">
        <f t="shared" si="22"/>
        <v>10661.021909999999</v>
      </c>
      <c r="H1046" s="2">
        <f t="shared" si="19"/>
        <v>0.90000000000145519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60222.11</v>
      </c>
      <c r="D1047" s="1">
        <f>BILANCA!E69</f>
        <v>40423.42</v>
      </c>
      <c r="E1047" s="1">
        <v>0</v>
      </c>
      <c r="F1047" s="1">
        <v>0</v>
      </c>
      <c r="G1047" s="2">
        <f t="shared" si="22"/>
        <v>9028.4128000000001</v>
      </c>
      <c r="H1047" s="2">
        <f t="shared" si="19"/>
        <v>0.52999999999883585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60118.21</v>
      </c>
      <c r="D1048" s="1">
        <f>BILANCA!E70</f>
        <v>40298.28</v>
      </c>
      <c r="E1048" s="1">
        <v>0</v>
      </c>
      <c r="F1048" s="1">
        <v>0</v>
      </c>
      <c r="G1048" s="2">
        <f t="shared" si="22"/>
        <v>9146.4600499999997</v>
      </c>
      <c r="H1048" s="2">
        <f t="shared" si="19"/>
        <v>0.48999999999796273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60118.21</v>
      </c>
      <c r="D1049" s="1">
        <f>BILANCA!E71</f>
        <v>40298.28</v>
      </c>
      <c r="E1049" s="1">
        <v>0</v>
      </c>
      <c r="F1049" s="1">
        <v>0</v>
      </c>
      <c r="G1049" s="2">
        <f t="shared" si="22"/>
        <v>9287.1748200000002</v>
      </c>
      <c r="H1049" s="2">
        <f t="shared" si="19"/>
        <v>0.48999999999796273</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103.9</v>
      </c>
      <c r="D1054" s="1">
        <f>BILANCA!E76</f>
        <v>125.14</v>
      </c>
      <c r="E1054" s="1">
        <v>0</v>
      </c>
      <c r="F1054" s="1">
        <v>0</v>
      </c>
      <c r="G1054" s="2">
        <f t="shared" si="22"/>
        <v>25.146779999999996</v>
      </c>
      <c r="H1054" s="2">
        <f t="shared" si="19"/>
        <v>0.23999999999999488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8476.33</v>
      </c>
      <c r="D1056" s="1">
        <f>BILANCA!E78</f>
        <v>8318.92</v>
      </c>
      <c r="E1056" s="1">
        <v>0</v>
      </c>
      <c r="F1056" s="1">
        <v>0</v>
      </c>
      <c r="G1056" s="2">
        <f t="shared" si="22"/>
        <v>1833.3344099999999</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151.96</v>
      </c>
      <c r="D1061" s="1">
        <f>BILANCA!E83</f>
        <v>151.96</v>
      </c>
      <c r="E1061" s="1">
        <v>0</v>
      </c>
      <c r="F1061" s="1">
        <v>0</v>
      </c>
      <c r="G1061" s="2">
        <f t="shared" si="22"/>
        <v>35.558640000000004</v>
      </c>
      <c r="H1061" s="2">
        <f t="shared" si="19"/>
        <v>7.9999999999984084E-2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8324.3700000000008</v>
      </c>
      <c r="D1064" s="1">
        <f>BILANCA!E86</f>
        <v>8166.96</v>
      </c>
      <c r="E1064" s="1">
        <v>0</v>
      </c>
      <c r="F1064" s="1">
        <v>0</v>
      </c>
      <c r="G1064" s="2">
        <f t="shared" si="22"/>
        <v>1997.3214900000003</v>
      </c>
      <c r="H1064" s="2">
        <f t="shared" si="19"/>
        <v>0.41000000000076398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1013.15</v>
      </c>
      <c r="D1124" s="1">
        <f>BILANCA!E146</f>
        <v>1013.15</v>
      </c>
      <c r="E1124" s="1">
        <v>0</v>
      </c>
      <c r="F1124" s="1">
        <v>0</v>
      </c>
      <c r="G1124" s="2">
        <f t="shared" si="22"/>
        <v>428.5624499999999</v>
      </c>
      <c r="H1124" s="2">
        <f t="shared" si="23"/>
        <v>0.29999999999995453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1013.15</v>
      </c>
      <c r="D1138" s="1">
        <f>BILANCA!E160</f>
        <v>1013.15</v>
      </c>
      <c r="E1138" s="1">
        <v>0</v>
      </c>
      <c r="F1138" s="1">
        <v>0</v>
      </c>
      <c r="G1138" s="2">
        <f t="shared" si="22"/>
        <v>471.11475000000002</v>
      </c>
      <c r="H1138" s="2">
        <f t="shared" si="23"/>
        <v>0.29999999999995453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1434444.7999999998</v>
      </c>
      <c r="D1152" s="1">
        <f>BILANCA!E175</f>
        <v>1352531.52</v>
      </c>
      <c r="E1152" s="1">
        <v>0</v>
      </c>
      <c r="F1152" s="1">
        <v>0</v>
      </c>
      <c r="G1152" s="2">
        <f t="shared" si="22"/>
        <v>699576.82496</v>
      </c>
      <c r="H1152" s="2">
        <f t="shared" si="23"/>
        <v>0.68000000016763806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29924.63</v>
      </c>
      <c r="D1153" s="1">
        <f>BILANCA!E176</f>
        <v>44656.76</v>
      </c>
      <c r="E1153" s="1">
        <v>0</v>
      </c>
      <c r="F1153" s="1">
        <v>0</v>
      </c>
      <c r="G1153" s="2">
        <f t="shared" si="22"/>
        <v>20270.485500000003</v>
      </c>
      <c r="H1153" s="2">
        <f t="shared" si="23"/>
        <v>0.6099999999969441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29924.63</v>
      </c>
      <c r="D1154" s="1">
        <f>BILANCA!E177</f>
        <v>24577.120000000003</v>
      </c>
      <c r="E1154" s="1">
        <v>0</v>
      </c>
      <c r="F1154" s="1">
        <v>0</v>
      </c>
      <c r="G1154" s="2">
        <f t="shared" si="22"/>
        <v>13522.486770000001</v>
      </c>
      <c r="H1154" s="2">
        <f t="shared" si="23"/>
        <v>0.49000000000160071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14417.76</v>
      </c>
      <c r="D1156" s="1">
        <f>BILANCA!E179</f>
        <v>11771.43</v>
      </c>
      <c r="E1156" s="1">
        <v>0</v>
      </c>
      <c r="F1156" s="1">
        <v>0</v>
      </c>
      <c r="G1156" s="2">
        <f t="shared" si="22"/>
        <v>6567.1872599999988</v>
      </c>
      <c r="H1156" s="2">
        <f t="shared" si="23"/>
        <v>0.67000000000007276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2049.5300000000002</v>
      </c>
      <c r="E1164" s="1">
        <v>0</v>
      </c>
      <c r="F1164" s="1">
        <v>0</v>
      </c>
      <c r="G1164" s="2">
        <f t="shared" si="22"/>
        <v>741.92986000000008</v>
      </c>
      <c r="H1164" s="2">
        <f t="shared" si="23"/>
        <v>0.46999999999979991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15506.87</v>
      </c>
      <c r="D1165" s="1">
        <f>BILANCA!E188</f>
        <v>10756.16</v>
      </c>
      <c r="E1165" s="1">
        <v>0</v>
      </c>
      <c r="F1165" s="1">
        <v>0</v>
      </c>
      <c r="G1165" s="2">
        <f t="shared" si="22"/>
        <v>6737.4925800000001</v>
      </c>
      <c r="H1165" s="2">
        <f t="shared" si="23"/>
        <v>0.28999999999905413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20079.64</v>
      </c>
      <c r="E1211" s="1">
        <v>0</v>
      </c>
      <c r="F1211" s="1">
        <v>0</v>
      </c>
      <c r="G1211" s="2">
        <f t="shared" si="22"/>
        <v>9156.3158399999993</v>
      </c>
      <c r="H1211" s="2">
        <f t="shared" si="23"/>
        <v>0.36000000000058208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20079.64</v>
      </c>
      <c r="E1212" s="1">
        <v>0</v>
      </c>
      <c r="F1212" s="1">
        <v>0</v>
      </c>
      <c r="G1212" s="2">
        <f t="shared" si="22"/>
        <v>9196.475120000001</v>
      </c>
      <c r="H1212" s="2">
        <f t="shared" si="23"/>
        <v>0.36000000000058208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1404520.17</v>
      </c>
      <c r="D1214" s="1">
        <f>BILANCA!E237</f>
        <v>1307874.76</v>
      </c>
      <c r="E1214" s="1">
        <v>0</v>
      </c>
      <c r="F1214" s="1">
        <v>0</v>
      </c>
      <c r="G1214" s="2">
        <f t="shared" si="22"/>
        <v>928682.29839000013</v>
      </c>
      <c r="H1214" s="2">
        <f t="shared" si="23"/>
        <v>0.40999999991618097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1369868.88</v>
      </c>
      <c r="D1215" s="1">
        <f>BILANCA!E238</f>
        <v>1307911.7</v>
      </c>
      <c r="E1215" s="1">
        <v>0</v>
      </c>
      <c r="F1215" s="1">
        <v>0</v>
      </c>
      <c r="G1215" s="2">
        <f t="shared" si="22"/>
        <v>924680.60895999998</v>
      </c>
      <c r="H1215" s="2">
        <f t="shared" si="23"/>
        <v>0.42000000015832484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1369868.88</v>
      </c>
      <c r="D1216" s="1">
        <f>BILANCA!E239</f>
        <v>1307911.7</v>
      </c>
      <c r="E1216" s="1">
        <v>0</v>
      </c>
      <c r="F1216" s="1">
        <v>0</v>
      </c>
      <c r="G1216" s="2">
        <f t="shared" si="22"/>
        <v>928666.30123999994</v>
      </c>
      <c r="H1216" s="2">
        <f t="shared" si="23"/>
        <v>0.42000000015832484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489957.31</v>
      </c>
      <c r="D1217" s="1">
        <f>BILANCA!E240</f>
        <v>463829.43</v>
      </c>
      <c r="E1217" s="1">
        <v>0</v>
      </c>
      <c r="F1217" s="1">
        <v>0</v>
      </c>
      <c r="G1217" s="2">
        <f t="shared" si="22"/>
        <v>331722.18378000002</v>
      </c>
      <c r="H1217" s="2">
        <f t="shared" si="23"/>
        <v>0.73999999999068677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879911.57</v>
      </c>
      <c r="D1218" s="1">
        <f>BILANCA!E241</f>
        <v>844082.27</v>
      </c>
      <c r="E1218" s="1">
        <v>0</v>
      </c>
      <c r="F1218" s="1">
        <v>0</v>
      </c>
      <c r="G1218" s="2">
        <f t="shared" si="22"/>
        <v>603497.88584999996</v>
      </c>
      <c r="H1218" s="2">
        <f t="shared" si="23"/>
        <v>0.70000000006984919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34651.29</v>
      </c>
      <c r="D1222" s="1">
        <f>BILANCA!E245</f>
        <v>-36.94</v>
      </c>
      <c r="E1222" s="1">
        <v>0</v>
      </c>
      <c r="F1222" s="1">
        <v>0</v>
      </c>
      <c r="G1222" s="2">
        <f t="shared" si="22"/>
        <v>8264.0009900000005</v>
      </c>
      <c r="H1222" s="2">
        <f t="shared" si="23"/>
        <v>0.35000000000087539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34651.29</v>
      </c>
      <c r="D1223" s="1">
        <f>BILANCA!E246</f>
        <v>0</v>
      </c>
      <c r="E1223" s="1">
        <v>0</v>
      </c>
      <c r="F1223" s="1">
        <v>0</v>
      </c>
      <c r="G1223" s="2">
        <f t="shared" si="22"/>
        <v>8316.3096000000005</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34651.29</v>
      </c>
      <c r="D1224" s="1">
        <f>BILANCA!E247</f>
        <v>0</v>
      </c>
      <c r="E1224" s="1">
        <v>0</v>
      </c>
      <c r="F1224" s="1">
        <v>0</v>
      </c>
      <c r="G1224" s="2">
        <f t="shared" si="22"/>
        <v>8350.9608900000003</v>
      </c>
      <c r="H1224" s="2">
        <f t="shared" si="23"/>
        <v>0.29000000000087311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36.94</v>
      </c>
      <c r="E1227" s="1">
        <v>0</v>
      </c>
      <c r="F1227" s="1">
        <v>0</v>
      </c>
      <c r="G1227" s="2">
        <f t="shared" si="22"/>
        <v>18.026719999999997</v>
      </c>
      <c r="H1227" s="2">
        <f t="shared" si="23"/>
        <v>6.0000000000002274E-2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36.94</v>
      </c>
      <c r="E1228" s="1">
        <v>0</v>
      </c>
      <c r="F1228" s="1">
        <v>0</v>
      </c>
      <c r="G1228" s="2">
        <f t="shared" si="22"/>
        <v>18.1006</v>
      </c>
      <c r="H1228" s="2">
        <f t="shared" si="23"/>
        <v>6.0000000000002274E-2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68797.52</v>
      </c>
      <c r="D1236" s="1">
        <f>BILANCA!E259</f>
        <v>68797.52</v>
      </c>
      <c r="E1236" s="1">
        <v>0</v>
      </c>
      <c r="F1236" s="1">
        <v>0</v>
      </c>
      <c r="G1236" s="2">
        <f t="shared" si="22"/>
        <v>52217.317680000007</v>
      </c>
      <c r="H1236" s="2">
        <f t="shared" si="23"/>
        <v>0.95999999999185093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68797.52</v>
      </c>
      <c r="D1237" s="1">
        <f>BILANCA!E260</f>
        <v>68797.52</v>
      </c>
      <c r="E1237" s="1">
        <v>0</v>
      </c>
      <c r="F1237" s="1">
        <v>0</v>
      </c>
      <c r="G1237" s="2">
        <f t="shared" si="22"/>
        <v>52423.71024</v>
      </c>
      <c r="H1237" s="2">
        <f t="shared" si="23"/>
        <v>0.95999999999185093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1013.15</v>
      </c>
      <c r="D1241" s="1">
        <f>BILANCA!E265</f>
        <v>1013.15</v>
      </c>
      <c r="E1241" s="1">
        <v>0</v>
      </c>
      <c r="F1241" s="1">
        <v>0</v>
      </c>
      <c r="G1241" s="2">
        <f t="shared" si="22"/>
        <v>784.17809999999997</v>
      </c>
      <c r="H1241" s="2">
        <f t="shared" si="23"/>
        <v>0.29999999999995453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7994.96</v>
      </c>
      <c r="D1244" s="1">
        <f>BILANCA!E268</f>
        <v>7994.96</v>
      </c>
      <c r="E1244" s="1">
        <v>0</v>
      </c>
      <c r="F1244" s="1">
        <v>0</v>
      </c>
      <c r="G1244" s="2">
        <f t="shared" si="24"/>
        <v>6260.0536800000009</v>
      </c>
      <c r="H1244" s="2">
        <f t="shared" si="23"/>
        <v>7.999999999992724E-2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329.41</v>
      </c>
      <c r="D1247" s="1">
        <f>BILANCA!E271</f>
        <v>172</v>
      </c>
      <c r="E1247" s="1">
        <v>0</v>
      </c>
      <c r="F1247" s="1">
        <v>0</v>
      </c>
      <c r="G1247" s="2">
        <f t="shared" si="24"/>
        <v>177.78023999999999</v>
      </c>
      <c r="H1247" s="2">
        <f t="shared" si="23"/>
        <v>0.41000000000002501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29924.63</v>
      </c>
      <c r="D1264" s="1">
        <f>BILANCA!E288</f>
        <v>24577.119999999999</v>
      </c>
      <c r="E1264" s="1">
        <v>0</v>
      </c>
      <c r="F1264" s="1">
        <v>0</v>
      </c>
      <c r="G1264" s="2">
        <f t="shared" si="24"/>
        <v>22221.162470000003</v>
      </c>
      <c r="H1264" s="2">
        <f t="shared" si="23"/>
        <v>0.48999999999796273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13476.81</v>
      </c>
      <c r="D1274" s="1">
        <f>BILANCA!E298</f>
        <v>10756.16</v>
      </c>
      <c r="E1274" s="1">
        <v>0</v>
      </c>
      <c r="F1274" s="1">
        <v>0</v>
      </c>
      <c r="G1274" s="2">
        <f t="shared" si="24"/>
        <v>10181.83683</v>
      </c>
      <c r="H1274" s="2">
        <f t="shared" si="23"/>
        <v>0.3500000000003638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1580596</v>
      </c>
      <c r="D1408" s="1">
        <f>'RAS-funkcijski'!E114</f>
        <v>1894879.51</v>
      </c>
      <c r="E1408" s="1">
        <v>0</v>
      </c>
      <c r="F1408" s="1">
        <v>0</v>
      </c>
      <c r="G1408" s="2">
        <f t="shared" si="24"/>
        <v>590739.05220000003</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1580596</v>
      </c>
      <c r="D1409" s="1">
        <f>'RAS-funkcijski'!E115</f>
        <v>1894879.51</v>
      </c>
      <c r="E1409" s="1">
        <v>0</v>
      </c>
      <c r="F1409" s="1">
        <v>0</v>
      </c>
      <c r="G1409" s="2">
        <f t="shared" si="24"/>
        <v>596109.40722000005</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1580596</v>
      </c>
      <c r="D1411" s="1">
        <f>'RAS-funkcijski'!E117</f>
        <v>1894879.51</v>
      </c>
      <c r="E1411" s="1">
        <v>0</v>
      </c>
      <c r="F1411" s="1">
        <v>0</v>
      </c>
      <c r="G1411" s="2">
        <f t="shared" si="24"/>
        <v>606850.11725999997</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1580596</v>
      </c>
      <c r="D1435" s="13">
        <f>'RAS-funkcijski'!E141</f>
        <v>1894879.51</v>
      </c>
      <c r="E1435" s="13">
        <v>0</v>
      </c>
      <c r="F1435" s="13">
        <v>0</v>
      </c>
      <c r="G1435" s="14">
        <f t="shared" si="24"/>
        <v>735738.63774000003</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20452.27</v>
      </c>
      <c r="D1436" s="6">
        <f>'P-VRIO'!E5</f>
        <v>20733.599999999999</v>
      </c>
      <c r="E1436" s="6">
        <v>0</v>
      </c>
      <c r="F1436" s="6">
        <v>0</v>
      </c>
      <c r="G1436" s="7">
        <f t="shared" si="24"/>
        <v>61.919470000000004</v>
      </c>
      <c r="H1436" s="7">
        <f t="shared" si="27"/>
        <v>0.67000000000189175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20452.27</v>
      </c>
      <c r="D1453" s="1">
        <f>'P-VRIO'!E22</f>
        <v>20733.599999999999</v>
      </c>
      <c r="E1453" s="1">
        <v>0</v>
      </c>
      <c r="F1453" s="1">
        <v>0</v>
      </c>
      <c r="G1453" s="2">
        <f t="shared" si="24"/>
        <v>1114.5504599999999</v>
      </c>
      <c r="H1453" s="2">
        <f t="shared" si="27"/>
        <v>0.67000000000189175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20452.27</v>
      </c>
      <c r="D1454" s="1">
        <f>'P-VRIO'!E23</f>
        <v>20733.599999999999</v>
      </c>
      <c r="E1454" s="1">
        <v>0</v>
      </c>
      <c r="F1454" s="1">
        <v>0</v>
      </c>
      <c r="G1454" s="2">
        <f t="shared" si="24"/>
        <v>1176.4699299999997</v>
      </c>
      <c r="H1454" s="2">
        <f t="shared" si="27"/>
        <v>0.67000000000189175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20452.27</v>
      </c>
      <c r="D1456" s="1">
        <f>'P-VRIO'!E25</f>
        <v>20733.599999999999</v>
      </c>
      <c r="E1456" s="1">
        <v>0</v>
      </c>
      <c r="F1456" s="1">
        <v>0</v>
      </c>
      <c r="G1456" s="2">
        <f t="shared" si="24"/>
        <v>1300.3088700000001</v>
      </c>
      <c r="H1456" s="2">
        <f t="shared" si="27"/>
        <v>0.67000000000189175</v>
      </c>
      <c r="I1456" s="10">
        <f t="shared" si="30"/>
        <v>871.2069429024599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29924.63</v>
      </c>
      <c r="D1480" s="6"/>
      <c r="E1480" s="6">
        <v>0</v>
      </c>
      <c r="F1480" s="6">
        <v>0</v>
      </c>
      <c r="G1480" s="7">
        <f t="shared" ref="G1480:G1580" si="34">B1480/1000*C1480</f>
        <v>29.924630000000001</v>
      </c>
      <c r="H1480" s="7">
        <f t="shared" ref="H1480:H1580" si="35">ABS(C1480-ROUND(C1480,0))</f>
        <v>0.36999999999898137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1739303.7600000002</v>
      </c>
      <c r="D1481" s="1">
        <v>0</v>
      </c>
      <c r="E1481" s="1">
        <v>0</v>
      </c>
      <c r="F1481" s="1">
        <v>0</v>
      </c>
      <c r="G1481" s="2">
        <f t="shared" si="34"/>
        <v>3478.6075200000005</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1739303.7600000002</v>
      </c>
      <c r="D1483" s="1">
        <v>0</v>
      </c>
      <c r="E1483" s="1">
        <v>0</v>
      </c>
      <c r="F1483" s="1">
        <v>0</v>
      </c>
      <c r="G1483" s="2">
        <f t="shared" si="34"/>
        <v>6957.215040000001</v>
      </c>
      <c r="H1483" s="2">
        <f t="shared" si="35"/>
        <v>0.23999999975785613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1509298.62</v>
      </c>
      <c r="D1484" s="1">
        <v>0</v>
      </c>
      <c r="E1484" s="1">
        <v>0</v>
      </c>
      <c r="F1484" s="1">
        <v>0</v>
      </c>
      <c r="G1484" s="2">
        <f t="shared" si="34"/>
        <v>7546.4931000000006</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189921.72</v>
      </c>
      <c r="D1485" s="1">
        <v>0</v>
      </c>
      <c r="E1485" s="1">
        <v>0</v>
      </c>
      <c r="F1485" s="1">
        <v>0</v>
      </c>
      <c r="G1485" s="2">
        <f t="shared" si="34"/>
        <v>1139.5303200000001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31340.6</v>
      </c>
      <c r="D1489" s="1">
        <v>0</v>
      </c>
      <c r="E1489" s="1">
        <v>0</v>
      </c>
      <c r="F1489" s="1">
        <v>0</v>
      </c>
      <c r="G1489" s="2">
        <f t="shared" si="34"/>
        <v>313.40600000000001</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4147.2</v>
      </c>
      <c r="D1490" s="1">
        <v>0</v>
      </c>
      <c r="E1490" s="1">
        <v>0</v>
      </c>
      <c r="F1490" s="1">
        <v>0</v>
      </c>
      <c r="G1490" s="2">
        <f t="shared" si="34"/>
        <v>45.619199999999992</v>
      </c>
      <c r="H1490" s="2">
        <f t="shared" si="35"/>
        <v>0.1999999999998181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4595.62</v>
      </c>
      <c r="D1491" s="1">
        <v>0</v>
      </c>
      <c r="E1491" s="1">
        <v>0</v>
      </c>
      <c r="F1491" s="1">
        <v>0</v>
      </c>
      <c r="G1491" s="2">
        <f t="shared" si="34"/>
        <v>55.147440000000003</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1744651.2700000003</v>
      </c>
      <c r="D1499" s="1">
        <v>0</v>
      </c>
      <c r="E1499" s="1">
        <v>0</v>
      </c>
      <c r="F1499" s="1">
        <v>0</v>
      </c>
      <c r="G1499" s="2">
        <f t="shared" si="34"/>
        <v>34893.025400000006</v>
      </c>
      <c r="H1499" s="2">
        <f t="shared" si="35"/>
        <v>0.2700000002514571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1744651.2700000003</v>
      </c>
      <c r="D1501" s="1">
        <v>0</v>
      </c>
      <c r="E1501" s="1">
        <v>0</v>
      </c>
      <c r="F1501" s="1">
        <v>0</v>
      </c>
      <c r="G1501" s="2">
        <f t="shared" si="34"/>
        <v>38382.327940000003</v>
      </c>
      <c r="H1501" s="2">
        <f t="shared" si="35"/>
        <v>0.2700000002514571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1509298.62</v>
      </c>
      <c r="D1502" s="1">
        <v>0</v>
      </c>
      <c r="E1502" s="1">
        <v>0</v>
      </c>
      <c r="F1502" s="1">
        <v>0</v>
      </c>
      <c r="G1502" s="2">
        <f t="shared" si="34"/>
        <v>34713.868260000003</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192568.07</v>
      </c>
      <c r="D1503" s="1">
        <v>0</v>
      </c>
      <c r="E1503" s="1">
        <v>0</v>
      </c>
      <c r="F1503" s="1">
        <v>0</v>
      </c>
      <c r="G1503" s="2">
        <f t="shared" si="34"/>
        <v>4621.6336799999999</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31340.6</v>
      </c>
      <c r="D1507" s="1">
        <v>0</v>
      </c>
      <c r="E1507" s="1">
        <v>0</v>
      </c>
      <c r="F1507" s="1">
        <v>0</v>
      </c>
      <c r="G1507" s="2">
        <f t="shared" si="34"/>
        <v>877.53679999999997</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2097.67</v>
      </c>
      <c r="D1508" s="1">
        <v>0</v>
      </c>
      <c r="E1508" s="1">
        <v>0</v>
      </c>
      <c r="F1508" s="1">
        <v>0</v>
      </c>
      <c r="G1508" s="2">
        <f t="shared" si="34"/>
        <v>60.832430000000002</v>
      </c>
      <c r="H1508" s="2">
        <f t="shared" si="35"/>
        <v>0.32999999999992724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9346.31</v>
      </c>
      <c r="D1509" s="1">
        <v>0</v>
      </c>
      <c r="E1509" s="1">
        <v>0</v>
      </c>
      <c r="F1509" s="1">
        <v>0</v>
      </c>
      <c r="G1509" s="2">
        <f t="shared" si="34"/>
        <v>280.38929999999999</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24577.119999999879</v>
      </c>
      <c r="D1517" s="1">
        <v>0</v>
      </c>
      <c r="E1517" s="1">
        <v>0</v>
      </c>
      <c r="F1517" s="1">
        <v>0</v>
      </c>
      <c r="G1517" s="2">
        <f t="shared" si="34"/>
        <v>933.93055999999535</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24577.119999999999</v>
      </c>
      <c r="D1576" s="1">
        <v>0</v>
      </c>
      <c r="E1576" s="1">
        <v>0</v>
      </c>
      <c r="F1576" s="1">
        <v>0</v>
      </c>
      <c r="G1576" s="2">
        <f t="shared" si="34"/>
        <v>2383.9806399999998</v>
      </c>
      <c r="H1576" s="2">
        <f t="shared" si="35"/>
        <v>0.11999999999898137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24577.119999999999</v>
      </c>
      <c r="D1577" s="1">
        <v>0</v>
      </c>
      <c r="E1577" s="1">
        <v>0</v>
      </c>
      <c r="F1577" s="1">
        <v>0</v>
      </c>
      <c r="G1577" s="2">
        <f t="shared" si="34"/>
        <v>2408.5577600000001</v>
      </c>
      <c r="H1577" s="2">
        <f t="shared" si="35"/>
        <v>0.11999999999898137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23091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41"/>
      <c r="F8" s="332" t="s">
        <v>32</v>
      </c>
      <c r="G8" s="33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0">
        <f>'PR-RAS'!D6</f>
        <v>1584919.2899999998</v>
      </c>
      <c r="I16" s="170">
        <f>'PR-RAS'!E6</f>
        <v>1860191.28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0">
        <f>'PR-RAS'!D151</f>
        <v>1536850.0899999999</v>
      </c>
      <c r="I17" s="170">
        <f>'PR-RAS'!E151</f>
        <v>1861560.06</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0">
        <f>'PR-RAS'!D645</f>
        <v>34651.290000000037</v>
      </c>
      <c r="I18" s="170">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1">
        <f>'PR-RAS'!D646</f>
        <v>0</v>
      </c>
      <c r="I19" s="171">
        <f>'PR-RAS'!E646</f>
        <v>36.939999999973224</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7" t="str">
        <f>BILANCA!C7</f>
        <v>B002</v>
      </c>
      <c r="H20" s="172">
        <f>BILANCA!D7</f>
        <v>1364733.21</v>
      </c>
      <c r="I20" s="173">
        <f>BILANCA!E7</f>
        <v>1302776.0299999998</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58" t="str">
        <f>BILANCA!C68</f>
        <v>1</v>
      </c>
      <c r="H21" s="174">
        <f>BILANCA!D68</f>
        <v>69711.59</v>
      </c>
      <c r="I21" s="175">
        <f>BILANCA!E68</f>
        <v>49755.49</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58" t="str">
        <f>BILANCA!C176</f>
        <v>2</v>
      </c>
      <c r="H22" s="174">
        <f>BILANCA!D176</f>
        <v>29924.63</v>
      </c>
      <c r="I22" s="175">
        <f>BILANCA!E176</f>
        <v>44656.76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59" t="str">
        <f>BILANCA!C237</f>
        <v>9</v>
      </c>
      <c r="H23" s="176">
        <f>BILANCA!D237</f>
        <v>1404520.17</v>
      </c>
      <c r="I23" s="177">
        <f>BILANCA!E237</f>
        <v>1307874.76</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58" t="str">
        <f>'RAS-funkcijski'!C114</f>
        <v>09</v>
      </c>
      <c r="H27" s="174">
        <f>'RAS-funkcijski'!D114</f>
        <v>1580596</v>
      </c>
      <c r="I27" s="175">
        <f>'RAS-funkcijski'!E114</f>
        <v>1894879.51</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59" t="str">
        <f>'RAS-funkcijski'!C141</f>
        <v>R1</v>
      </c>
      <c r="H28" s="178">
        <f>'RAS-funkcijski'!D141</f>
        <v>1580596</v>
      </c>
      <c r="I28" s="179">
        <f>'RAS-funkcijski'!E141</f>
        <v>1894879.51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7" t="str">
        <f>'P-VRIO'!C5</f>
        <v>9151</v>
      </c>
      <c r="H29" s="172">
        <f>'P-VRIO'!D5</f>
        <v>20452.27</v>
      </c>
      <c r="I29" s="173">
        <f>'P-VRIO'!E5</f>
        <v>20733.599999999999</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58" t="str">
        <f>'P-VRIO'!C22</f>
        <v>91512</v>
      </c>
      <c r="H30" s="174">
        <f>'P-VRIO'!D22</f>
        <v>20452.27</v>
      </c>
      <c r="I30" s="175">
        <f>'P-VRIO'!E22</f>
        <v>20733.599999999999</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7" t="str">
        <f>OBVEZE!C5</f>
        <v>V001</v>
      </c>
      <c r="H33" s="180" t="s">
        <v>46</v>
      </c>
      <c r="I33" s="181">
        <f>OBVEZE!D5</f>
        <v>29924.63</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58" t="str">
        <f>OBVEZE!C42</f>
        <v>V006</v>
      </c>
      <c r="H34" s="174" t="s">
        <v>46</v>
      </c>
      <c r="I34" s="175">
        <f>OBVEZE!D42</f>
        <v>24577.119999999879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59" t="str">
        <f>OBVEZE!C101</f>
        <v>V009</v>
      </c>
      <c r="H36" s="178" t="s">
        <v>46</v>
      </c>
      <c r="I36" s="179">
        <f>OBVEZE!D101</f>
        <v>24577.119999999999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3" t="s">
        <v>47</v>
      </c>
      <c r="I39" s="31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4" priority="2" operator="equal">
      <formula>"DA"</formula>
    </cfRule>
  </conditionalFormatting>
  <conditionalFormatting sqref="I7:I11">
    <cfRule type="cellIs" dxfId="13"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53" zoomScaleNormal="100" workbookViewId="0">
      <selection activeCell="E423" sqref="E4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1" t="s">
        <v>51</v>
      </c>
      <c r="B2" s="352"/>
      <c r="C2" s="352"/>
      <c r="D2" s="352"/>
      <c r="E2" s="352"/>
      <c r="F2" s="352"/>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57</v>
      </c>
      <c r="B5" s="354"/>
      <c r="C5" s="214"/>
      <c r="D5" s="72"/>
      <c r="E5" s="72"/>
      <c r="F5" s="59"/>
    </row>
    <row r="6" spans="1:25" ht="12.75" customHeight="1" x14ac:dyDescent="0.2">
      <c r="A6" s="53">
        <v>6</v>
      </c>
      <c r="B6" s="85" t="s">
        <v>58</v>
      </c>
      <c r="C6" s="50" t="s">
        <v>59</v>
      </c>
      <c r="D6" s="51">
        <f>D7+D44+D50+D82+D106+D124+D133+D139</f>
        <v>1584919.2899999998</v>
      </c>
      <c r="E6" s="51">
        <f>E7+E44+E50+E82+E106+E124+E133+E139</f>
        <v>1860191.28</v>
      </c>
      <c r="F6" s="52">
        <f t="shared" ref="F6:F131" si="0">IF(D6&lt;&gt;0,IF(E6/D6&gt;=100,"&gt;&gt;100",E6/D6*100),"-")</f>
        <v>117.36820238966239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1337248.2</v>
      </c>
      <c r="E50" s="51">
        <f>E51+E54+E59+E62+E65+E68+E71+E74+E77</f>
        <v>1601280.8</v>
      </c>
      <c r="F50" s="52">
        <f t="shared" si="0"/>
        <v>119.74447226775105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2107.83</v>
      </c>
      <c r="E59" s="51">
        <f t="shared" si="12"/>
        <v>810</v>
      </c>
      <c r="F59" s="52">
        <f t="shared" si="0"/>
        <v>38.428146482401331</v>
      </c>
    </row>
    <row r="60" spans="1:6" ht="24" x14ac:dyDescent="0.2">
      <c r="A60" s="53">
        <v>6331</v>
      </c>
      <c r="B60" s="86" t="s">
        <v>166</v>
      </c>
      <c r="C60" s="50" t="s">
        <v>167</v>
      </c>
      <c r="D60" s="242">
        <v>2107.83</v>
      </c>
      <c r="E60" s="242">
        <v>810</v>
      </c>
      <c r="F60" s="52">
        <f t="shared" si="0"/>
        <v>38.428146482401331</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1330993.17</v>
      </c>
      <c r="E68" s="51">
        <f t="shared" si="15"/>
        <v>1600470.8</v>
      </c>
      <c r="F68" s="52">
        <f t="shared" si="0"/>
        <v>120.2463570868662</v>
      </c>
    </row>
    <row r="69" spans="1:6" ht="12.75" customHeight="1" x14ac:dyDescent="0.2">
      <c r="A69" s="53" t="s">
        <v>184</v>
      </c>
      <c r="B69" s="85" t="s">
        <v>185</v>
      </c>
      <c r="C69" s="50" t="s">
        <v>184</v>
      </c>
      <c r="D69" s="242">
        <v>1310690.8999999999</v>
      </c>
      <c r="E69" s="242">
        <v>1599816.84</v>
      </c>
      <c r="F69" s="52">
        <f t="shared" si="0"/>
        <v>122.05904839958835</v>
      </c>
    </row>
    <row r="70" spans="1:6" ht="24" x14ac:dyDescent="0.2">
      <c r="A70" s="53" t="s">
        <v>186</v>
      </c>
      <c r="B70" s="85" t="s">
        <v>187</v>
      </c>
      <c r="C70" s="50" t="s">
        <v>186</v>
      </c>
      <c r="D70" s="242">
        <v>20302.27</v>
      </c>
      <c r="E70" s="242">
        <v>653.96</v>
      </c>
      <c r="F70" s="52">
        <f t="shared" si="0"/>
        <v>3.2211176385694804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4147.2</v>
      </c>
      <c r="E74" s="51">
        <f t="shared" si="17"/>
        <v>0</v>
      </c>
      <c r="F74" s="52">
        <f t="shared" si="0"/>
        <v>0</v>
      </c>
    </row>
    <row r="75" spans="1:6" ht="12.75" customHeight="1" x14ac:dyDescent="0.2">
      <c r="A75" s="53" t="s">
        <v>196</v>
      </c>
      <c r="B75" s="85" t="s">
        <v>197</v>
      </c>
      <c r="C75" s="50" t="s">
        <v>196</v>
      </c>
      <c r="D75" s="242">
        <v>4147.2</v>
      </c>
      <c r="E75" s="242">
        <v>0</v>
      </c>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1272.08</v>
      </c>
      <c r="E82" s="51">
        <f t="shared" si="19"/>
        <v>1545.24</v>
      </c>
      <c r="F82" s="52">
        <f t="shared" si="0"/>
        <v>121.47349223319289</v>
      </c>
    </row>
    <row r="83" spans="1:6" ht="12.75" customHeight="1" x14ac:dyDescent="0.2">
      <c r="A83" s="53">
        <v>641</v>
      </c>
      <c r="B83" s="85" t="s">
        <v>212</v>
      </c>
      <c r="C83" s="50" t="s">
        <v>213</v>
      </c>
      <c r="D83" s="51">
        <f t="shared" ref="D83:E83" si="20">SUM(D84:D90)</f>
        <v>27.74</v>
      </c>
      <c r="E83" s="51">
        <f t="shared" si="20"/>
        <v>29.8</v>
      </c>
      <c r="F83" s="52">
        <f t="shared" si="0"/>
        <v>107.42609949531364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27.74</v>
      </c>
      <c r="E85" s="242">
        <v>29.8</v>
      </c>
      <c r="F85" s="52">
        <f t="shared" si="0"/>
        <v>107.42609949531364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1244.3399999999999</v>
      </c>
      <c r="E91" s="51">
        <f t="shared" si="21"/>
        <v>1515.44</v>
      </c>
      <c r="F91" s="52">
        <f t="shared" si="0"/>
        <v>121.78664995097803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1244.3399999999999</v>
      </c>
      <c r="E93" s="242">
        <v>1515.44</v>
      </c>
      <c r="F93" s="52">
        <f t="shared" si="0"/>
        <v>121.78664995097803</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16537.93</v>
      </c>
      <c r="E106" s="51">
        <f t="shared" si="23"/>
        <v>10468.93</v>
      </c>
      <c r="F106" s="52">
        <f t="shared" si="0"/>
        <v>63.302541490984666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16537.93</v>
      </c>
      <c r="E112" s="51">
        <f t="shared" si="25"/>
        <v>10468.93</v>
      </c>
      <c r="F112" s="52">
        <f t="shared" si="0"/>
        <v>63.302541490984666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16537.93</v>
      </c>
      <c r="E117" s="242">
        <v>10468.93</v>
      </c>
      <c r="F117" s="52">
        <f t="shared" si="0"/>
        <v>63.302541490984666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1162.4000000000001</v>
      </c>
      <c r="E124" s="51">
        <f t="shared" si="27"/>
        <v>1065</v>
      </c>
      <c r="F124" s="52">
        <f t="shared" si="0"/>
        <v>91.620784583620079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1162.4000000000001</v>
      </c>
      <c r="E128" s="51">
        <f t="shared" si="29"/>
        <v>1065</v>
      </c>
      <c r="F128" s="52">
        <f t="shared" si="0"/>
        <v>91.620784583620079</v>
      </c>
    </row>
    <row r="129" spans="1:6" ht="12.75" customHeight="1" x14ac:dyDescent="0.2">
      <c r="A129" s="53">
        <v>6631</v>
      </c>
      <c r="B129" s="86" t="s">
        <v>304</v>
      </c>
      <c r="C129" s="50" t="s">
        <v>305</v>
      </c>
      <c r="D129" s="242">
        <v>1012.4</v>
      </c>
      <c r="E129" s="242">
        <v>1065</v>
      </c>
      <c r="F129" s="52">
        <f t="shared" si="0"/>
        <v>105.19557487159226</v>
      </c>
    </row>
    <row r="130" spans="1:6" ht="12.75" customHeight="1" x14ac:dyDescent="0.2">
      <c r="A130" s="53">
        <v>6632</v>
      </c>
      <c r="B130" s="232" t="s">
        <v>306</v>
      </c>
      <c r="C130" s="50" t="s">
        <v>307</v>
      </c>
      <c r="D130" s="242">
        <v>150</v>
      </c>
      <c r="E130" s="242">
        <v>0</v>
      </c>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228698.68</v>
      </c>
      <c r="E133" s="51">
        <f t="shared" si="30"/>
        <v>245831.31</v>
      </c>
      <c r="F133" s="52">
        <f t="shared" ref="F133:F223" si="31">IF(D133&lt;&gt;0,IF(E133/D133&gt;=100,"&gt;&gt;100",E133/D133*100),"-")</f>
        <v>107.4913550003874</v>
      </c>
    </row>
    <row r="134" spans="1:6" ht="24" x14ac:dyDescent="0.2">
      <c r="A134" s="53">
        <v>671</v>
      </c>
      <c r="B134" s="232" t="s">
        <v>314</v>
      </c>
      <c r="C134" s="50" t="s">
        <v>315</v>
      </c>
      <c r="D134" s="51">
        <f t="shared" ref="D134:E134" si="32">SUM(D135:D137)</f>
        <v>228698.68</v>
      </c>
      <c r="E134" s="51">
        <f t="shared" si="32"/>
        <v>245831.31</v>
      </c>
      <c r="F134" s="52">
        <f t="shared" si="31"/>
        <v>107.4913550003874</v>
      </c>
    </row>
    <row r="135" spans="1:6" ht="12.75" customHeight="1" x14ac:dyDescent="0.2">
      <c r="A135" s="53">
        <v>6711</v>
      </c>
      <c r="B135" s="85" t="s">
        <v>316</v>
      </c>
      <c r="C135" s="50" t="s">
        <v>317</v>
      </c>
      <c r="D135" s="242">
        <v>227995.55</v>
      </c>
      <c r="E135" s="310">
        <v>240708.13</v>
      </c>
      <c r="F135" s="52">
        <f t="shared" si="31"/>
        <v>105.57580180841251</v>
      </c>
    </row>
    <row r="136" spans="1:6" ht="24" x14ac:dyDescent="0.2">
      <c r="A136" s="53">
        <v>6712</v>
      </c>
      <c r="B136" s="232" t="s">
        <v>318</v>
      </c>
      <c r="C136" s="50" t="s">
        <v>319</v>
      </c>
      <c r="D136" s="242">
        <v>703.13</v>
      </c>
      <c r="E136" s="242">
        <v>5123.18</v>
      </c>
      <c r="F136" s="52">
        <f t="shared" si="31"/>
        <v>728.62486311208454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1536850.0899999999</v>
      </c>
      <c r="E151" s="51">
        <f t="shared" si="35"/>
        <v>1861560.06</v>
      </c>
      <c r="F151" s="52">
        <f t="shared" si="31"/>
        <v>121.12827868591923</v>
      </c>
    </row>
    <row r="152" spans="1:6" ht="12.75" customHeight="1" x14ac:dyDescent="0.2">
      <c r="A152" s="53">
        <v>31</v>
      </c>
      <c r="B152" s="85" t="s">
        <v>349</v>
      </c>
      <c r="C152" s="50" t="s">
        <v>35</v>
      </c>
      <c r="D152" s="51">
        <f t="shared" ref="D152:E152" si="36">D153+D158+D159</f>
        <v>1288059.96</v>
      </c>
      <c r="E152" s="51">
        <f t="shared" si="36"/>
        <v>1588305.2399999998</v>
      </c>
      <c r="F152" s="52">
        <f t="shared" si="31"/>
        <v>123.30988380385644</v>
      </c>
    </row>
    <row r="153" spans="1:6" ht="12.75" customHeight="1" x14ac:dyDescent="0.2">
      <c r="A153" s="53">
        <v>311</v>
      </c>
      <c r="B153" s="85" t="s">
        <v>350</v>
      </c>
      <c r="C153" s="50" t="s">
        <v>351</v>
      </c>
      <c r="D153" s="51">
        <f t="shared" ref="D153:E153" si="37">SUM(D154:D157)</f>
        <v>1071231.71</v>
      </c>
      <c r="E153" s="51">
        <f t="shared" si="37"/>
        <v>1313425.69</v>
      </c>
      <c r="F153" s="52">
        <f t="shared" si="31"/>
        <v>122.6089255703605</v>
      </c>
    </row>
    <row r="154" spans="1:6" ht="12.75" customHeight="1" x14ac:dyDescent="0.2">
      <c r="A154" s="53">
        <v>3111</v>
      </c>
      <c r="B154" s="85" t="s">
        <v>352</v>
      </c>
      <c r="C154" s="50" t="s">
        <v>353</v>
      </c>
      <c r="D154" s="242">
        <v>1071231.71</v>
      </c>
      <c r="E154" s="242">
        <v>1313425.69</v>
      </c>
      <c r="F154" s="52">
        <f t="shared" si="31"/>
        <v>122.6089255703605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40120.559999999998</v>
      </c>
      <c r="E158" s="242">
        <v>58004.160000000003</v>
      </c>
      <c r="F158" s="52">
        <f t="shared" si="31"/>
        <v>144.5746519988754</v>
      </c>
    </row>
    <row r="159" spans="1:6" ht="12.75" customHeight="1" x14ac:dyDescent="0.2">
      <c r="A159" s="53">
        <v>313</v>
      </c>
      <c r="B159" s="85" t="s">
        <v>362</v>
      </c>
      <c r="C159" s="50" t="s">
        <v>363</v>
      </c>
      <c r="D159" s="51">
        <f t="shared" ref="D159:E159" si="38">SUM(D160:D162)</f>
        <v>176707.69</v>
      </c>
      <c r="E159" s="51">
        <f t="shared" si="38"/>
        <v>216875.39</v>
      </c>
      <c r="F159" s="52">
        <f t="shared" si="31"/>
        <v>122.73115561637415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176707.69</v>
      </c>
      <c r="E161" s="242">
        <v>216875.39</v>
      </c>
      <c r="F161" s="52">
        <f t="shared" si="31"/>
        <v>122.73115561637415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218770.95</v>
      </c>
      <c r="E163" s="51">
        <f t="shared" si="39"/>
        <v>241083.39</v>
      </c>
      <c r="F163" s="52">
        <f t="shared" si="31"/>
        <v>110.1989957990309</v>
      </c>
    </row>
    <row r="164" spans="1:6" ht="12.75" customHeight="1" x14ac:dyDescent="0.2">
      <c r="A164" s="53">
        <v>321</v>
      </c>
      <c r="B164" s="85" t="s">
        <v>371</v>
      </c>
      <c r="C164" s="50" t="s">
        <v>372</v>
      </c>
      <c r="D164" s="51">
        <f t="shared" ref="D164:E164" si="40">SUM(D165:D168)</f>
        <v>37514.949999999997</v>
      </c>
      <c r="E164" s="51">
        <f t="shared" si="40"/>
        <v>40753.519999999997</v>
      </c>
      <c r="F164" s="52">
        <f t="shared" si="31"/>
        <v>108.63274507896186</v>
      </c>
    </row>
    <row r="165" spans="1:6" ht="12.75" customHeight="1" x14ac:dyDescent="0.2">
      <c r="A165" s="53">
        <v>3211</v>
      </c>
      <c r="B165" s="85" t="s">
        <v>373</v>
      </c>
      <c r="C165" s="50" t="s">
        <v>374</v>
      </c>
      <c r="D165" s="242">
        <v>5376.78</v>
      </c>
      <c r="E165" s="242">
        <v>7563.35</v>
      </c>
      <c r="F165" s="52">
        <f t="shared" si="31"/>
        <v>140.66690472736471</v>
      </c>
    </row>
    <row r="166" spans="1:6" ht="12.75" customHeight="1" x14ac:dyDescent="0.2">
      <c r="A166" s="53">
        <v>3212</v>
      </c>
      <c r="B166" s="85" t="s">
        <v>375</v>
      </c>
      <c r="C166" s="50" t="s">
        <v>376</v>
      </c>
      <c r="D166" s="242">
        <v>30835.83</v>
      </c>
      <c r="E166" s="242">
        <v>29758.639999999999</v>
      </c>
      <c r="F166" s="52">
        <f t="shared" si="31"/>
        <v>96.506693674209515</v>
      </c>
    </row>
    <row r="167" spans="1:6" ht="12.75" customHeight="1" x14ac:dyDescent="0.2">
      <c r="A167" s="53">
        <v>3213</v>
      </c>
      <c r="B167" s="85" t="s">
        <v>377</v>
      </c>
      <c r="C167" s="50" t="s">
        <v>378</v>
      </c>
      <c r="D167" s="242">
        <v>1302.3399999999999</v>
      </c>
      <c r="E167" s="242">
        <v>3431.53</v>
      </c>
      <c r="F167" s="52">
        <f t="shared" si="31"/>
        <v>263.48956493695965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134280.92000000001</v>
      </c>
      <c r="E169" s="51">
        <f t="shared" si="41"/>
        <v>123786.8</v>
      </c>
      <c r="F169" s="52">
        <f t="shared" si="31"/>
        <v>92.184950773348888</v>
      </c>
    </row>
    <row r="170" spans="1:6" ht="12.75" customHeight="1" x14ac:dyDescent="0.2">
      <c r="A170" s="53">
        <v>3221</v>
      </c>
      <c r="B170" s="85" t="s">
        <v>383</v>
      </c>
      <c r="C170" s="50" t="s">
        <v>384</v>
      </c>
      <c r="D170" s="242">
        <v>16621.52</v>
      </c>
      <c r="E170" s="242">
        <v>21134.87</v>
      </c>
      <c r="F170" s="52">
        <f t="shared" si="31"/>
        <v>127.15365381746074</v>
      </c>
    </row>
    <row r="171" spans="1:6" ht="12.75" customHeight="1" x14ac:dyDescent="0.2">
      <c r="A171" s="53">
        <v>3222</v>
      </c>
      <c r="B171" s="85" t="s">
        <v>385</v>
      </c>
      <c r="C171" s="50" t="s">
        <v>386</v>
      </c>
      <c r="D171" s="242">
        <v>67231.070000000007</v>
      </c>
      <c r="E171" s="310">
        <v>63897.87</v>
      </c>
      <c r="F171" s="52">
        <f t="shared" si="31"/>
        <v>95.042173209499708</v>
      </c>
    </row>
    <row r="172" spans="1:6" ht="12.75" customHeight="1" x14ac:dyDescent="0.2">
      <c r="A172" s="53">
        <v>3223</v>
      </c>
      <c r="B172" s="85" t="s">
        <v>387</v>
      </c>
      <c r="C172" s="50" t="s">
        <v>388</v>
      </c>
      <c r="D172" s="242">
        <v>45633.97</v>
      </c>
      <c r="E172" s="242">
        <v>34252.629999999997</v>
      </c>
      <c r="F172" s="52">
        <f t="shared" si="31"/>
        <v>75.059500630780079</v>
      </c>
    </row>
    <row r="173" spans="1:6" ht="12.75" customHeight="1" x14ac:dyDescent="0.2">
      <c r="A173" s="53">
        <v>3224</v>
      </c>
      <c r="B173" s="85" t="s">
        <v>389</v>
      </c>
      <c r="C173" s="50" t="s">
        <v>390</v>
      </c>
      <c r="D173" s="242">
        <v>3488.68</v>
      </c>
      <c r="E173" s="242">
        <v>904.69</v>
      </c>
      <c r="F173" s="52">
        <f t="shared" si="31"/>
        <v>25.932157721545114</v>
      </c>
    </row>
    <row r="174" spans="1:6" ht="12.75" customHeight="1" x14ac:dyDescent="0.2">
      <c r="A174" s="53">
        <v>3225</v>
      </c>
      <c r="B174" s="85" t="s">
        <v>391</v>
      </c>
      <c r="C174" s="50" t="s">
        <v>392</v>
      </c>
      <c r="D174" s="242">
        <v>1305.68</v>
      </c>
      <c r="E174" s="242">
        <v>3596.74</v>
      </c>
      <c r="F174" s="52">
        <f t="shared" si="31"/>
        <v>275.46872127933335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23319.54</v>
      </c>
      <c r="E177" s="51">
        <f t="shared" si="42"/>
        <v>29931.73</v>
      </c>
      <c r="F177" s="52">
        <f t="shared" si="31"/>
        <v>128.35471883236119</v>
      </c>
    </row>
    <row r="178" spans="1:6" ht="12.75" customHeight="1" x14ac:dyDescent="0.2">
      <c r="A178" s="53">
        <v>3231</v>
      </c>
      <c r="B178" s="85" t="s">
        <v>399</v>
      </c>
      <c r="C178" s="50" t="s">
        <v>400</v>
      </c>
      <c r="D178" s="242">
        <v>2840.16</v>
      </c>
      <c r="E178" s="242">
        <v>7783.49</v>
      </c>
      <c r="F178" s="52">
        <f t="shared" si="31"/>
        <v>274.05110979663118</v>
      </c>
    </row>
    <row r="179" spans="1:6" ht="12.75" customHeight="1" x14ac:dyDescent="0.2">
      <c r="A179" s="53">
        <v>3232</v>
      </c>
      <c r="B179" s="85" t="s">
        <v>401</v>
      </c>
      <c r="C179" s="50" t="s">
        <v>402</v>
      </c>
      <c r="D179" s="242">
        <v>5333.86</v>
      </c>
      <c r="E179" s="242">
        <v>5802.02</v>
      </c>
      <c r="F179" s="52">
        <f t="shared" si="31"/>
        <v>108.77713325809077</v>
      </c>
    </row>
    <row r="180" spans="1:6" ht="12.75" customHeight="1" x14ac:dyDescent="0.2">
      <c r="A180" s="53">
        <v>3233</v>
      </c>
      <c r="B180" s="85" t="s">
        <v>403</v>
      </c>
      <c r="C180" s="50" t="s">
        <v>404</v>
      </c>
      <c r="D180" s="242">
        <v>47.5</v>
      </c>
      <c r="E180" s="242">
        <v>1231.8699999999999</v>
      </c>
      <c r="F180" s="52">
        <f t="shared" si="31"/>
        <v>2593.4105263157894</v>
      </c>
    </row>
    <row r="181" spans="1:6" ht="12.75" customHeight="1" x14ac:dyDescent="0.2">
      <c r="A181" s="53">
        <v>3234</v>
      </c>
      <c r="B181" s="85" t="s">
        <v>405</v>
      </c>
      <c r="C181" s="50" t="s">
        <v>406</v>
      </c>
      <c r="D181" s="242">
        <v>2180.15</v>
      </c>
      <c r="E181" s="242">
        <v>2670.53</v>
      </c>
      <c r="F181" s="52">
        <f t="shared" si="31"/>
        <v>122.49294773295416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2966.73</v>
      </c>
      <c r="E183" s="242">
        <v>4453.07</v>
      </c>
      <c r="F183" s="52">
        <f t="shared" si="31"/>
        <v>150.10027875809391</v>
      </c>
    </row>
    <row r="184" spans="1:6" ht="12.75" customHeight="1" x14ac:dyDescent="0.2">
      <c r="A184" s="53">
        <v>3237</v>
      </c>
      <c r="B184" s="85" t="s">
        <v>411</v>
      </c>
      <c r="C184" s="50" t="s">
        <v>412</v>
      </c>
      <c r="D184" s="242">
        <v>2386.31</v>
      </c>
      <c r="E184" s="242">
        <v>993.81</v>
      </c>
      <c r="F184" s="52">
        <f t="shared" si="31"/>
        <v>41.646307478910956</v>
      </c>
    </row>
    <row r="185" spans="1:6" ht="12.75" customHeight="1" x14ac:dyDescent="0.2">
      <c r="A185" s="53">
        <v>3238</v>
      </c>
      <c r="B185" s="85" t="s">
        <v>413</v>
      </c>
      <c r="C185" s="50" t="s">
        <v>414</v>
      </c>
      <c r="D185" s="242">
        <v>1766.13</v>
      </c>
      <c r="E185" s="242">
        <v>1665.44</v>
      </c>
      <c r="F185" s="52">
        <f t="shared" si="31"/>
        <v>94.298834174154791</v>
      </c>
    </row>
    <row r="186" spans="1:6" ht="12.75" customHeight="1" x14ac:dyDescent="0.2">
      <c r="A186" s="53">
        <v>3239</v>
      </c>
      <c r="B186" s="85" t="s">
        <v>415</v>
      </c>
      <c r="C186" s="50" t="s">
        <v>416</v>
      </c>
      <c r="D186" s="242">
        <v>5798.7</v>
      </c>
      <c r="E186" s="242">
        <v>5331.5</v>
      </c>
      <c r="F186" s="52">
        <f t="shared" si="31"/>
        <v>91.943021711762981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23655.54</v>
      </c>
      <c r="E188" s="51">
        <f t="shared" si="43"/>
        <v>46611.340000000004</v>
      </c>
      <c r="F188" s="52">
        <f t="shared" si="31"/>
        <v>197.04196141791735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2027.86</v>
      </c>
      <c r="E190" s="242">
        <v>2564.65</v>
      </c>
      <c r="F190" s="52">
        <f t="shared" si="31"/>
        <v>126.47076228141982</v>
      </c>
    </row>
    <row r="191" spans="1:6" ht="12.75" customHeight="1" x14ac:dyDescent="0.2">
      <c r="A191" s="53">
        <v>3293</v>
      </c>
      <c r="B191" s="85" t="s">
        <v>425</v>
      </c>
      <c r="C191" s="50" t="s">
        <v>426</v>
      </c>
      <c r="D191" s="242">
        <v>406.98</v>
      </c>
      <c r="E191" s="242">
        <v>1275.32</v>
      </c>
      <c r="F191" s="52">
        <f t="shared" si="31"/>
        <v>313.36183596245513</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2240</v>
      </c>
      <c r="E193" s="242">
        <v>4032</v>
      </c>
      <c r="F193" s="52">
        <f t="shared" si="31"/>
        <v>180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18980.7</v>
      </c>
      <c r="E195" s="242">
        <v>38739.370000000003</v>
      </c>
      <c r="F195" s="52">
        <f t="shared" si="31"/>
        <v>204.09874240676055</v>
      </c>
    </row>
    <row r="196" spans="1:6" ht="12.75" customHeight="1" x14ac:dyDescent="0.2">
      <c r="A196" s="53">
        <v>34</v>
      </c>
      <c r="B196" s="232" t="s">
        <v>435</v>
      </c>
      <c r="C196" s="50" t="s">
        <v>436</v>
      </c>
      <c r="D196" s="51">
        <f t="shared" ref="D196:E196" si="44">D197+D202+D210</f>
        <v>2821.49</v>
      </c>
      <c r="E196" s="51">
        <f t="shared" si="44"/>
        <v>830.83</v>
      </c>
      <c r="F196" s="52">
        <f t="shared" si="31"/>
        <v>29.446498126876229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2821.49</v>
      </c>
      <c r="E210" s="51">
        <f t="shared" si="47"/>
        <v>830.83</v>
      </c>
      <c r="F210" s="52">
        <f t="shared" si="31"/>
        <v>29.446498126876229</v>
      </c>
    </row>
    <row r="211" spans="1:6" ht="12.75" customHeight="1" x14ac:dyDescent="0.2">
      <c r="A211" s="53">
        <v>3431</v>
      </c>
      <c r="B211" s="232" t="s">
        <v>465</v>
      </c>
      <c r="C211" s="50" t="s">
        <v>466</v>
      </c>
      <c r="D211" s="242">
        <v>791.43</v>
      </c>
      <c r="E211" s="242">
        <v>830.83</v>
      </c>
      <c r="F211" s="52">
        <f t="shared" si="31"/>
        <v>104.97833036402461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2030.06</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27197.69</v>
      </c>
      <c r="E252" s="51">
        <f t="shared" si="63"/>
        <v>31340.6</v>
      </c>
      <c r="F252" s="52">
        <f t="shared" ref="F252:F258" si="64">IF(D252&lt;&gt;0,IF(E252/D252&gt;=100,"&gt;&gt;100",E252/D252*100),"-")</f>
        <v>115.23258041399839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27197.69</v>
      </c>
      <c r="E259" s="51">
        <f t="shared" si="66"/>
        <v>31340.6</v>
      </c>
      <c r="F259" s="52">
        <f t="shared" ref="F259:F262" si="67">IF(D259&lt;&gt;0,IF(E259/D259&gt;=100,"&gt;&gt;100",E259/D259*100),"-")</f>
        <v>115.23258041399839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27197.69</v>
      </c>
      <c r="E261" s="242">
        <v>31340.6</v>
      </c>
      <c r="F261" s="52">
        <f t="shared" si="67"/>
        <v>115.23258041399839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1536850.0899999999</v>
      </c>
      <c r="E289" s="51">
        <f t="shared" si="79"/>
        <v>1861560.06</v>
      </c>
      <c r="F289" s="52">
        <f t="shared" si="76"/>
        <v>121.12827868591923</v>
      </c>
    </row>
    <row r="290" spans="1:6" ht="12.75" customHeight="1" x14ac:dyDescent="0.2">
      <c r="A290" s="53" t="s">
        <v>608</v>
      </c>
      <c r="B290" s="85" t="s">
        <v>619</v>
      </c>
      <c r="C290" s="50" t="s">
        <v>620</v>
      </c>
      <c r="D290" s="51">
        <f>IF(D6&gt;=D289,D6-D289,0)</f>
        <v>48069.199999999953</v>
      </c>
      <c r="E290" s="51">
        <f>IF(E6&gt;=E289,E6-E289,0)</f>
        <v>0</v>
      </c>
      <c r="F290" s="52">
        <f t="shared" si="76"/>
        <v>0</v>
      </c>
    </row>
    <row r="291" spans="1:6" ht="12.75" customHeight="1" x14ac:dyDescent="0.2">
      <c r="A291" s="53" t="s">
        <v>608</v>
      </c>
      <c r="B291" s="85" t="s">
        <v>621</v>
      </c>
      <c r="C291" s="50" t="s">
        <v>622</v>
      </c>
      <c r="D291" s="51">
        <f>IF(D289&gt;=D6,D289-D6,0)</f>
        <v>0</v>
      </c>
      <c r="E291" s="51">
        <f>IF(E289&gt;=E6,E289-E6,0)</f>
        <v>1368.7800000000279</v>
      </c>
      <c r="F291" s="52" t="str">
        <f t="shared" si="76"/>
        <v>-</v>
      </c>
    </row>
    <row r="292" spans="1:6" ht="12.75" customHeight="1" x14ac:dyDescent="0.2">
      <c r="A292" s="53">
        <v>92211</v>
      </c>
      <c r="B292" s="85" t="s">
        <v>623</v>
      </c>
      <c r="C292" s="50" t="s">
        <v>624</v>
      </c>
      <c r="D292" s="242">
        <v>212829.7</v>
      </c>
      <c r="E292" s="242">
        <v>260898.9</v>
      </c>
      <c r="F292" s="52">
        <f t="shared" si="76"/>
        <v>122.58575753290071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3" t="s">
        <v>633</v>
      </c>
      <c r="B297" s="354"/>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43745.91</v>
      </c>
      <c r="E350" s="51">
        <f t="shared" si="95"/>
        <v>33319.449999999997</v>
      </c>
      <c r="F350" s="52">
        <f t="shared" si="81"/>
        <v>76.16586327727552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43745.91</v>
      </c>
      <c r="E363" s="51">
        <f t="shared" si="99"/>
        <v>33319.449999999997</v>
      </c>
      <c r="F363" s="52">
        <f t="shared" si="81"/>
        <v>76.16586327727552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22726.639999999999</v>
      </c>
      <c r="E369" s="51">
        <f t="shared" si="101"/>
        <v>11841.439999999999</v>
      </c>
      <c r="F369" s="52">
        <f t="shared" si="81"/>
        <v>52.103786569418084</v>
      </c>
    </row>
    <row r="370" spans="1:6" ht="12.75" customHeight="1" x14ac:dyDescent="0.2">
      <c r="A370" s="53">
        <v>4221</v>
      </c>
      <c r="B370" s="85" t="s">
        <v>674</v>
      </c>
      <c r="C370" s="50" t="s">
        <v>766</v>
      </c>
      <c r="D370" s="242">
        <v>1382.5</v>
      </c>
      <c r="E370" s="242">
        <v>1390.56</v>
      </c>
      <c r="F370" s="52">
        <f t="shared" si="81"/>
        <v>100.58300180831824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1174.3800000000001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20169.759999999998</v>
      </c>
      <c r="E376" s="242">
        <v>10450.879999999999</v>
      </c>
      <c r="F376" s="52">
        <f t="shared" si="81"/>
        <v>51.814597694766817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21019.27</v>
      </c>
      <c r="E383" s="51">
        <f t="shared" si="103"/>
        <v>21478.01</v>
      </c>
      <c r="F383" s="52">
        <f t="shared" si="81"/>
        <v>102.18247351121137</v>
      </c>
    </row>
    <row r="384" spans="1:6" ht="12.75" customHeight="1" x14ac:dyDescent="0.2">
      <c r="A384" s="53">
        <v>4241</v>
      </c>
      <c r="B384" s="85" t="s">
        <v>783</v>
      </c>
      <c r="C384" s="50" t="s">
        <v>784</v>
      </c>
      <c r="D384" s="242">
        <v>21019.27</v>
      </c>
      <c r="E384" s="242">
        <v>21478.01</v>
      </c>
      <c r="F384" s="52">
        <f t="shared" si="81"/>
        <v>102.18247351121137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43745.91</v>
      </c>
      <c r="E408" s="51">
        <f t="shared" si="111"/>
        <v>33319.449999999997</v>
      </c>
      <c r="F408" s="52">
        <f t="shared" si="81"/>
        <v>76.16586327727552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182501.7</v>
      </c>
      <c r="E410" s="242">
        <v>226247.61</v>
      </c>
      <c r="F410" s="52">
        <f t="shared" si="81"/>
        <v>123.97013836035498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1584919.2899999998</v>
      </c>
      <c r="E412" s="51">
        <f>E6+E298</f>
        <v>1860191.28</v>
      </c>
      <c r="F412" s="52">
        <f t="shared" si="81"/>
        <v>117.36820238966239</v>
      </c>
    </row>
    <row r="413" spans="1:6" ht="12.75" customHeight="1" x14ac:dyDescent="0.2">
      <c r="A413" s="53" t="s">
        <v>608</v>
      </c>
      <c r="B413" s="85" t="s">
        <v>831</v>
      </c>
      <c r="C413" s="50" t="s">
        <v>832</v>
      </c>
      <c r="D413" s="51">
        <f t="shared" ref="D413:E413" si="112">D289+D350</f>
        <v>1580595.9999999998</v>
      </c>
      <c r="E413" s="51">
        <f t="shared" si="112"/>
        <v>1894879.51</v>
      </c>
      <c r="F413" s="52">
        <f t="shared" si="81"/>
        <v>119.88386089804102</v>
      </c>
    </row>
    <row r="414" spans="1:6" ht="12.75" customHeight="1" x14ac:dyDescent="0.2">
      <c r="A414" s="53" t="s">
        <v>608</v>
      </c>
      <c r="B414" s="85" t="s">
        <v>833</v>
      </c>
      <c r="C414" s="50" t="s">
        <v>834</v>
      </c>
      <c r="D414" s="51">
        <f t="shared" ref="D414:E414" si="113">IF(D412&gt;=D413,D412-D413,0)</f>
        <v>4323.2900000000373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34688.229999999981</v>
      </c>
      <c r="F415" s="52" t="str">
        <f t="shared" si="81"/>
        <v>-</v>
      </c>
    </row>
    <row r="416" spans="1:6" ht="12.75" customHeight="1" x14ac:dyDescent="0.2">
      <c r="A416" s="60" t="s">
        <v>837</v>
      </c>
      <c r="B416" s="232" t="s">
        <v>838</v>
      </c>
      <c r="C416" s="61" t="s">
        <v>839</v>
      </c>
      <c r="D416" s="51">
        <f t="shared" ref="D416:E416" si="115">IF(D292-D293+D409-D410&gt;=0,D292-D293+D409-D410,0)</f>
        <v>30328</v>
      </c>
      <c r="E416" s="51">
        <f t="shared" si="115"/>
        <v>34651.290000000008</v>
      </c>
      <c r="F416" s="52">
        <f t="shared" si="81"/>
        <v>114.25511078871014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3" t="s">
        <v>845</v>
      </c>
      <c r="B419" s="354"/>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1584919.2899999998</v>
      </c>
      <c r="E639" s="51">
        <f t="shared" si="180"/>
        <v>1860191.28</v>
      </c>
      <c r="F639" s="52">
        <f t="shared" si="119"/>
        <v>117.36820238966239</v>
      </c>
    </row>
    <row r="640" spans="1:6" ht="12.75" customHeight="1" x14ac:dyDescent="0.2">
      <c r="A640" s="53" t="s">
        <v>608</v>
      </c>
      <c r="B640" s="85" t="s">
        <v>1277</v>
      </c>
      <c r="C640" s="50" t="s">
        <v>1278</v>
      </c>
      <c r="D640" s="51">
        <f t="shared" ref="D640:E640" si="181">D413+D528</f>
        <v>1580595.9999999998</v>
      </c>
      <c r="E640" s="51">
        <f t="shared" si="181"/>
        <v>1894879.51</v>
      </c>
      <c r="F640" s="52">
        <f t="shared" si="119"/>
        <v>119.88386089804102</v>
      </c>
    </row>
    <row r="641" spans="1:6" ht="12.75" customHeight="1" x14ac:dyDescent="0.2">
      <c r="A641" s="53" t="s">
        <v>608</v>
      </c>
      <c r="B641" s="85" t="s">
        <v>1279</v>
      </c>
      <c r="C641" s="50" t="s">
        <v>1280</v>
      </c>
      <c r="D641" s="51">
        <f t="shared" ref="D641:E641" si="182">IF(D639&gt;=D640,D639-D640,0)</f>
        <v>4323.2900000000373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34688.229999999981</v>
      </c>
      <c r="F642" s="52" t="str">
        <f t="shared" si="119"/>
        <v>-</v>
      </c>
    </row>
    <row r="643" spans="1:6" ht="24" x14ac:dyDescent="0.2">
      <c r="A643" s="60" t="s">
        <v>1283</v>
      </c>
      <c r="B643" s="85" t="s">
        <v>1284</v>
      </c>
      <c r="C643" s="61" t="s">
        <v>1283</v>
      </c>
      <c r="D643" s="51">
        <f t="shared" ref="D643:E643" si="184">IF(D416-D417+D637-D638&gt;=0,D416-D417+D637-D638,0)</f>
        <v>30328</v>
      </c>
      <c r="E643" s="51">
        <f t="shared" si="184"/>
        <v>34651.290000000008</v>
      </c>
      <c r="F643" s="52">
        <f t="shared" si="119"/>
        <v>114.25511078871014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34651.290000000037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36.939999999973224</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3" t="s">
        <v>1293</v>
      </c>
      <c r="B648" s="354"/>
      <c r="C648" s="219"/>
      <c r="D648" s="58"/>
      <c r="E648" s="58"/>
      <c r="F648" s="59"/>
    </row>
    <row r="649" spans="1:6" ht="12.75" customHeight="1" x14ac:dyDescent="0.2">
      <c r="A649" s="53">
        <v>11</v>
      </c>
      <c r="B649" s="85" t="s">
        <v>1294</v>
      </c>
      <c r="C649" s="50" t="s">
        <v>1295</v>
      </c>
      <c r="D649" s="242">
        <v>44817.62</v>
      </c>
      <c r="E649" s="242">
        <v>60222.11</v>
      </c>
      <c r="F649" s="52">
        <f t="shared" ref="F649:F724" si="188">IF(D649&lt;&gt;0,IF(E649/D649&gt;=100,"&gt;&gt;100",E649/D649*100),"-")</f>
        <v>134.37150388619474</v>
      </c>
    </row>
    <row r="650" spans="1:6" ht="12.75" customHeight="1" x14ac:dyDescent="0.2">
      <c r="A650" s="53" t="s">
        <v>1296</v>
      </c>
      <c r="B650" s="85" t="s">
        <v>1297</v>
      </c>
      <c r="C650" s="50" t="s">
        <v>1296</v>
      </c>
      <c r="D650" s="242">
        <v>350665.55</v>
      </c>
      <c r="E650" s="242">
        <v>291408.95</v>
      </c>
      <c r="F650" s="52">
        <f t="shared" si="188"/>
        <v>83.101676226820686</v>
      </c>
    </row>
    <row r="651" spans="1:6" ht="12.75" customHeight="1" x14ac:dyDescent="0.2">
      <c r="A651" s="53" t="s">
        <v>1298</v>
      </c>
      <c r="B651" s="85" t="s">
        <v>1299</v>
      </c>
      <c r="C651" s="50" t="s">
        <v>1298</v>
      </c>
      <c r="D651" s="242">
        <v>335261.06</v>
      </c>
      <c r="E651" s="242">
        <v>311207.64</v>
      </c>
      <c r="F651" s="52">
        <f t="shared" si="188"/>
        <v>92.825465623714251</v>
      </c>
    </row>
    <row r="652" spans="1:6" ht="24" x14ac:dyDescent="0.2">
      <c r="A652" s="53">
        <v>11</v>
      </c>
      <c r="B652" s="85" t="s">
        <v>1300</v>
      </c>
      <c r="C652" s="50" t="s">
        <v>1301</v>
      </c>
      <c r="D652" s="51">
        <f t="shared" ref="D652:E652" si="189">+D649+D650-D651</f>
        <v>60222.109999999986</v>
      </c>
      <c r="E652" s="51">
        <f t="shared" si="189"/>
        <v>40423.419999999984</v>
      </c>
      <c r="F652" s="52">
        <f t="shared" si="188"/>
        <v>67.123885230856231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73</v>
      </c>
      <c r="E654" s="262">
        <v>73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1300</v>
      </c>
      <c r="E661" s="242">
        <v>0</v>
      </c>
      <c r="F661" s="52">
        <f t="shared" si="188"/>
        <v>0</v>
      </c>
    </row>
    <row r="662" spans="1:6" ht="12.75" customHeight="1" x14ac:dyDescent="0.2">
      <c r="A662" s="53">
        <v>63312</v>
      </c>
      <c r="B662" s="85" t="s">
        <v>1321</v>
      </c>
      <c r="C662" s="50" t="s">
        <v>1322</v>
      </c>
      <c r="D662" s="242">
        <v>807.83</v>
      </c>
      <c r="E662" s="242">
        <v>810</v>
      </c>
      <c r="F662" s="52">
        <f t="shared" si="188"/>
        <v>100.26862087320352</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1310690.8999999999</v>
      </c>
      <c r="E675" s="242">
        <v>1599816.84</v>
      </c>
      <c r="F675" s="52">
        <f t="shared" si="188"/>
        <v>122.05904839958835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20302.27</v>
      </c>
      <c r="E677" s="242">
        <v>653.96</v>
      </c>
      <c r="F677" s="52">
        <f t="shared" si="188"/>
        <v>3.2211176385694804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4147.2</v>
      </c>
      <c r="E697" s="242">
        <v>0</v>
      </c>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15157.32</v>
      </c>
      <c r="E710" s="242">
        <v>9071.89</v>
      </c>
      <c r="F710" s="52">
        <f t="shared" si="188"/>
        <v>59.85154367658663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1940.49</v>
      </c>
      <c r="E716" s="242">
        <v>4173.22</v>
      </c>
      <c r="F716" s="52">
        <f t="shared" si="188"/>
        <v>215.06011368262659</v>
      </c>
    </row>
    <row r="717" spans="1:6" ht="12.75" customHeight="1" x14ac:dyDescent="0.2">
      <c r="A717" s="53">
        <v>31215</v>
      </c>
      <c r="B717" s="85" t="s">
        <v>1413</v>
      </c>
      <c r="C717" s="50" t="s">
        <v>1414</v>
      </c>
      <c r="D717" s="242">
        <v>3219.52</v>
      </c>
      <c r="E717" s="242">
        <v>14414.91</v>
      </c>
      <c r="F717" s="52">
        <f t="shared" si="188"/>
        <v>447.73475549150186</v>
      </c>
    </row>
    <row r="718" spans="1:6" ht="12.75" customHeight="1" x14ac:dyDescent="0.2">
      <c r="A718" s="53">
        <v>32121</v>
      </c>
      <c r="B718" s="85" t="s">
        <v>1415</v>
      </c>
      <c r="C718" s="50" t="s">
        <v>1416</v>
      </c>
      <c r="D718" s="242">
        <v>30835.83</v>
      </c>
      <c r="E718" s="242">
        <v>29758.639999999999</v>
      </c>
      <c r="F718" s="52">
        <f t="shared" si="188"/>
        <v>96.506693674209515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2635.92</v>
      </c>
      <c r="E720" s="242">
        <v>3355.3</v>
      </c>
      <c r="F720" s="52">
        <f t="shared" si="188"/>
        <v>127.29142007344684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1270.26</v>
      </c>
      <c r="E722" s="242">
        <v>993.81</v>
      </c>
      <c r="F722" s="52">
        <f t="shared" si="188"/>
        <v>78.236738935336064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1164.8</v>
      </c>
      <c r="E726" s="242">
        <v>2564.65</v>
      </c>
      <c r="F726" s="52">
        <f t="shared" si="190"/>
        <v>220.17942994505498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27197.69</v>
      </c>
      <c r="E828" s="242">
        <v>31340.6</v>
      </c>
      <c r="F828" s="52">
        <f t="shared" si="190"/>
        <v>115.23258041399839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9" t="s">
        <v>1944</v>
      </c>
      <c r="B983" s="350"/>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170 D172:E982 D171">
    <cfRule type="cellIs" dxfId="12" priority="5" operator="lessThan">
      <formula>-0.001</formula>
    </cfRule>
  </conditionalFormatting>
  <conditionalFormatting sqref="E171">
    <cfRule type="cellIs" dxfId="11"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5"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5" t="s">
        <v>32</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1968</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1434444.8</v>
      </c>
      <c r="E6" s="229">
        <f t="shared" si="0"/>
        <v>1352531.5199999998</v>
      </c>
      <c r="F6" s="230">
        <f t="shared" ref="F6:F260" si="1">IF(D6&gt;0,IF(E6/D6&gt;=100,"&gt;&gt;100",E6/D6*100),"-")</f>
        <v>94.289548123427252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1364733.21</v>
      </c>
      <c r="E7" s="104">
        <f t="shared" si="2"/>
        <v>1302776.0299999998</v>
      </c>
      <c r="F7" s="93">
        <f t="shared" si="1"/>
        <v>95.460125133175282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223255.36</v>
      </c>
      <c r="E8" s="104">
        <f>E9+E10-E11</f>
        <v>223255.36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223255.36</v>
      </c>
      <c r="E9" s="247">
        <v>223255.36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1141477.8500000001</v>
      </c>
      <c r="E12" s="104">
        <f t="shared" si="3"/>
        <v>1079520.67</v>
      </c>
      <c r="F12" s="93">
        <f t="shared" si="1"/>
        <v>94.572196035166158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1130729.3500000001</v>
      </c>
      <c r="E13" s="104">
        <f t="shared" si="4"/>
        <v>1067813.92</v>
      </c>
      <c r="F13" s="93">
        <f t="shared" si="1"/>
        <v>94.43585416793151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1801376.6</v>
      </c>
      <c r="E15" s="247">
        <v>1801376.6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670647.25</v>
      </c>
      <c r="E18" s="247">
        <v>733562.68</v>
      </c>
      <c r="F18" s="93">
        <f t="shared" si="1"/>
        <v>109.38129993077584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7186.3800000000629</v>
      </c>
      <c r="E19" s="104">
        <f t="shared" si="5"/>
        <v>5183.8400000000256</v>
      </c>
      <c r="F19" s="93">
        <f t="shared" si="1"/>
        <v>72.134231699408886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160131.46</v>
      </c>
      <c r="E20" s="247">
        <v>146329.17000000001</v>
      </c>
      <c r="F20" s="93">
        <f t="shared" si="1"/>
        <v>91.380650622931952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9487.2900000000009</v>
      </c>
      <c r="E21" s="247">
        <v>9398.01</v>
      </c>
      <c r="F21" s="93">
        <f t="shared" si="1"/>
        <v>99.058951502483836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182924.53</v>
      </c>
      <c r="E22" s="247">
        <v>180992.82</v>
      </c>
      <c r="F22" s="93">
        <f t="shared" si="1"/>
        <v>98.943985259932063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2714.51</v>
      </c>
      <c r="E23" s="247">
        <v>2570.5100000000002</v>
      </c>
      <c r="F23" s="93">
        <f t="shared" si="1"/>
        <v>94.695175188155503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11403.64</v>
      </c>
      <c r="E24" s="247">
        <v>11403.64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16327.2</v>
      </c>
      <c r="E25" s="247">
        <v>16243.85</v>
      </c>
      <c r="F25" s="93">
        <f t="shared" si="1"/>
        <v>99.489502180410611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3692.84</v>
      </c>
      <c r="E26" s="247">
        <v>3692.84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379495.09</v>
      </c>
      <c r="E28" s="247">
        <v>365447</v>
      </c>
      <c r="F28" s="93">
        <f t="shared" si="1"/>
        <v>96.298215610642018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3562.1199999999953</v>
      </c>
      <c r="E35" s="104">
        <f t="shared" si="7"/>
        <v>6522.9100000000035</v>
      </c>
      <c r="F35" s="93">
        <f t="shared" si="1"/>
        <v>183.11876073798783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80982.17</v>
      </c>
      <c r="E36" s="247">
        <v>101715.77</v>
      </c>
      <c r="F36" s="93">
        <f t="shared" si="1"/>
        <v>125.60267278587374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77420.05</v>
      </c>
      <c r="E40" s="247">
        <v>95192.86</v>
      </c>
      <c r="F40" s="93">
        <f t="shared" si="1"/>
        <v>122.95634012119598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60620.6</v>
      </c>
      <c r="E54" s="247">
        <v>60620.6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60620.6</v>
      </c>
      <c r="E55" s="247">
        <v>60620.6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69711.59</v>
      </c>
      <c r="E68" s="104">
        <f t="shared" si="13"/>
        <v>49755.49</v>
      </c>
      <c r="F68" s="93">
        <f t="shared" si="1"/>
        <v>71.373339784675693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60222.11</v>
      </c>
      <c r="E69" s="104">
        <f t="shared" si="14"/>
        <v>40423.42</v>
      </c>
      <c r="F69" s="93">
        <f t="shared" si="1"/>
        <v>67.123885230856246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60118.21</v>
      </c>
      <c r="E70" s="104">
        <f t="shared" si="15"/>
        <v>40298.28</v>
      </c>
      <c r="F70" s="93">
        <f t="shared" si="1"/>
        <v>67.031736307518145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60118.21</v>
      </c>
      <c r="E71" s="247">
        <v>40298.28</v>
      </c>
      <c r="F71" s="93">
        <f t="shared" si="1"/>
        <v>67.031736307518145</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103.9</v>
      </c>
      <c r="E76" s="247">
        <v>125.14</v>
      </c>
      <c r="F76" s="93">
        <f t="shared" si="1"/>
        <v>120.44273339749758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8476.33</v>
      </c>
      <c r="E78" s="104">
        <f>E79+SUM(E82:E84)-E85+E86</f>
        <v>8318.92</v>
      </c>
      <c r="F78" s="93">
        <f t="shared" si="1"/>
        <v>98.142946298692948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151.96</v>
      </c>
      <c r="E83" s="247">
        <v>151.96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8324.3700000000008</v>
      </c>
      <c r="E86" s="247">
        <v>8166.96</v>
      </c>
      <c r="F86" s="93">
        <f t="shared" si="1"/>
        <v>98.10904608997437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1013.15</v>
      </c>
      <c r="E146" s="104">
        <f t="shared" si="26"/>
        <v>1013.15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1013.15</v>
      </c>
      <c r="E160" s="247">
        <v>1013.15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2267</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1434444.7999999998</v>
      </c>
      <c r="E175" s="104">
        <f t="shared" si="30"/>
        <v>1352531.52</v>
      </c>
      <c r="F175" s="93">
        <f t="shared" si="1"/>
        <v>94.289548123427281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29924.63</v>
      </c>
      <c r="E176" s="104">
        <f t="shared" si="31"/>
        <v>44656.76</v>
      </c>
      <c r="F176" s="93">
        <f t="shared" si="1"/>
        <v>149.23078414002111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29924.63</v>
      </c>
      <c r="E177" s="104">
        <f t="shared" si="32"/>
        <v>24577.120000000003</v>
      </c>
      <c r="F177" s="93">
        <f t="shared" si="1"/>
        <v>82.130071449504982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14417.76</v>
      </c>
      <c r="E179" s="247">
        <v>11771.43</v>
      </c>
      <c r="F179" s="93">
        <f t="shared" si="1"/>
        <v>81.645345740253688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2049.5300000000002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15506.87</v>
      </c>
      <c r="E188" s="247">
        <v>10756.16</v>
      </c>
      <c r="F188" s="93">
        <f t="shared" si="1"/>
        <v>69.363836802655854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20079.64</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20079.64</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1404520.17</v>
      </c>
      <c r="E237" s="104">
        <f t="shared" si="41"/>
        <v>1307874.76</v>
      </c>
      <c r="F237" s="93">
        <f t="shared" si="1"/>
        <v>93.118973150809225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1369868.88</v>
      </c>
      <c r="E238" s="104">
        <f t="shared" si="42"/>
        <v>1307911.7</v>
      </c>
      <c r="F238" s="93">
        <f t="shared" si="1"/>
        <v>95.47714522867328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1369868.88</v>
      </c>
      <c r="E239" s="104">
        <f t="shared" si="43"/>
        <v>1307911.7</v>
      </c>
      <c r="F239" s="93">
        <f t="shared" si="1"/>
        <v>95.47714522867328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489957.31</v>
      </c>
      <c r="E240" s="247">
        <v>463829.43</v>
      </c>
      <c r="F240" s="93">
        <f t="shared" si="1"/>
        <v>94.667314995259488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879911.57</v>
      </c>
      <c r="E241" s="247">
        <v>844082.27</v>
      </c>
      <c r="F241" s="93">
        <f t="shared" si="1"/>
        <v>95.928079454620658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34651.29</v>
      </c>
      <c r="E245" s="104">
        <f t="shared" si="45"/>
        <v>-36.94</v>
      </c>
      <c r="F245" s="93">
        <f t="shared" si="1"/>
        <v>-0.10660497776561852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34651.29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34651.29</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36.94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36.94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68797.52</v>
      </c>
      <c r="E259" s="104">
        <f t="shared" si="49"/>
        <v>68797.52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68797.52</v>
      </c>
      <c r="E260" s="248">
        <v>68797.52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1293</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1013.15</v>
      </c>
      <c r="E265" s="247">
        <v>1013.15</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7994.96</v>
      </c>
      <c r="E268" s="247">
        <v>7994.96</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329.41</v>
      </c>
      <c r="E271" s="247">
        <v>172</v>
      </c>
      <c r="F271" s="93">
        <f t="shared" si="50"/>
        <v>52.21456543517197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29924.63</v>
      </c>
      <c r="E288" s="312">
        <v>24577.119999999999</v>
      </c>
      <c r="F288" s="93">
        <f t="shared" si="50"/>
        <v>82.130071449504968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13476.81</v>
      </c>
      <c r="E298" s="254">
        <v>10756.16</v>
      </c>
      <c r="F298" s="93">
        <f t="shared" si="50"/>
        <v>79.812359156209823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99:E322 D298 D262:E297 D6:E173">
    <cfRule type="cellIs" dxfId="10" priority="2" operator="lessThan">
      <formula>0</formula>
    </cfRule>
  </conditionalFormatting>
  <conditionalFormatting sqref="E298">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0" t="s">
        <v>2535</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1580596</v>
      </c>
      <c r="E114" s="81">
        <f t="shared" si="22"/>
        <v>1894879.51</v>
      </c>
      <c r="F114" s="63">
        <f t="shared" si="1"/>
        <v>119.88386089804099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1580596</v>
      </c>
      <c r="E115" s="81">
        <f t="shared" si="23"/>
        <v>1894879.51</v>
      </c>
      <c r="F115" s="63">
        <f t="shared" si="1"/>
        <v>119.88386089804099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1580596</v>
      </c>
      <c r="E117" s="311">
        <v>1894879.51</v>
      </c>
      <c r="F117" s="63">
        <f t="shared" si="1"/>
        <v>119.88386089804099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1580596</v>
      </c>
      <c r="E141" s="106">
        <f t="shared" si="28"/>
        <v>1894879.51</v>
      </c>
      <c r="F141" s="82">
        <f t="shared" si="1"/>
        <v>119.88386089804099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6 D118:E141 D117">
    <cfRule type="cellIs" dxfId="8" priority="2" operator="lessThan">
      <formula>-0.001</formula>
    </cfRule>
  </conditionalFormatting>
  <conditionalFormatting sqref="E117">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4" t="s">
        <v>2788</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20452.27</v>
      </c>
      <c r="E5" s="107">
        <f t="shared" si="0"/>
        <v>20733.599999999999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20452.27</v>
      </c>
      <c r="E22" s="108">
        <f t="shared" si="3"/>
        <v>20733.599999999999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20452.27</v>
      </c>
      <c r="E23" s="108">
        <f t="shared" si="4"/>
        <v>20733.599999999999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54">
        <v>20452.27</v>
      </c>
      <c r="E25" s="250">
        <v>20733.599999999999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24 D26:E48 E25">
    <cfRule type="cellIs" dxfId="6" priority="3" operator="lessThan">
      <formula>-0.001</formula>
    </cfRule>
  </conditionalFormatting>
  <conditionalFormatting sqref="D25">
    <cfRule type="cellIs" dxfId="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8" t="s">
        <v>2859</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29924.63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1739303.7600000002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1739303.7600000002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1509298.62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189921.72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31340.6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4147.2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4595.62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1744651.2700000003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1744651.2700000003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1509298.62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192568.07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31340.6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2097.67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9346.31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24577.119999999879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24577.119999999999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24577.119999999999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2" t="s">
        <v>2859</v>
      </c>
      <c r="B1" s="367"/>
      <c r="C1" s="367"/>
      <c r="D1" s="367"/>
      <c r="E1" s="71" t="s">
        <v>3001</v>
      </c>
      <c r="F1" s="71"/>
      <c r="G1" s="71"/>
      <c r="H1" s="71"/>
      <c r="I1" s="71"/>
      <c r="J1" s="71"/>
      <c r="K1" s="71"/>
      <c r="L1" s="71"/>
      <c r="M1" s="71"/>
      <c r="N1" s="71"/>
      <c r="O1" s="71"/>
      <c r="P1" s="71"/>
    </row>
    <row r="2" spans="1:16" ht="37.5" customHeight="1" x14ac:dyDescent="0.2">
      <c r="A2" s="372" t="s">
        <v>3002</v>
      </c>
      <c r="B2" s="367"/>
      <c r="C2" s="367"/>
      <c r="D2" s="367"/>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23091</v>
      </c>
      <c r="P3" s="71"/>
    </row>
    <row r="4" spans="1:16" ht="19.5" customHeight="1" x14ac:dyDescent="0.2">
      <c r="A4" s="373" t="s">
        <v>3006</v>
      </c>
      <c r="B4" s="374"/>
      <c r="C4" s="375"/>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6" t="s">
        <v>3019</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9" t="s">
        <v>3025</v>
      </c>
      <c r="B20" s="370"/>
      <c r="C20" s="371"/>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32</v>
      </c>
      <c r="B277" s="370"/>
      <c r="C277" s="371"/>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9" t="s">
        <v>37</v>
      </c>
      <c r="B312" s="370"/>
      <c r="C312" s="371"/>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9" t="s">
        <v>36</v>
      </c>
      <c r="B315" s="370"/>
      <c r="C315" s="371"/>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9" t="s">
        <v>3317</v>
      </c>
      <c r="B317" s="370"/>
      <c r="C317" s="371"/>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88" t="s">
        <v>3417</v>
      </c>
      <c r="C53" s="389"/>
      <c r="D53" s="4"/>
      <c r="E53" s="4"/>
      <c r="F53" s="4"/>
      <c r="G53" s="4"/>
      <c r="H53" s="4"/>
      <c r="I53" s="4"/>
      <c r="J53" s="4"/>
      <c r="K53" s="4"/>
      <c r="L53" s="4"/>
      <c r="M53" s="4"/>
      <c r="N53" s="4"/>
      <c r="O53" s="4"/>
      <c r="P53" s="4"/>
      <c r="Q53" s="4"/>
    </row>
    <row r="54" spans="1:17" ht="31.5" customHeight="1" x14ac:dyDescent="0.2">
      <c r="A54" s="306" t="s">
        <v>3418</v>
      </c>
      <c r="B54" s="388" t="s">
        <v>3419</v>
      </c>
      <c r="C54" s="389"/>
      <c r="D54" s="4"/>
      <c r="E54" s="4"/>
      <c r="F54" s="4"/>
      <c r="G54" s="4"/>
      <c r="H54" s="4"/>
      <c r="I54" s="4"/>
      <c r="J54" s="4"/>
      <c r="K54" s="4"/>
      <c r="L54" s="4"/>
      <c r="M54" s="4"/>
      <c r="N54" s="4"/>
      <c r="O54" s="4"/>
      <c r="P54" s="4"/>
      <c r="Q54" s="4"/>
    </row>
    <row r="55" spans="1:17" ht="54.6" customHeight="1" x14ac:dyDescent="0.2">
      <c r="A55" s="306" t="s">
        <v>3420</v>
      </c>
      <c r="B55" s="388" t="s">
        <v>3421</v>
      </c>
      <c r="C55" s="389"/>
      <c r="D55" s="4"/>
      <c r="E55" s="4"/>
      <c r="F55" s="4"/>
      <c r="G55" s="4"/>
      <c r="H55" s="4"/>
      <c r="I55" s="4"/>
      <c r="J55" s="4"/>
      <c r="K55" s="4"/>
      <c r="L55" s="4"/>
      <c r="M55" s="4"/>
      <c r="N55" s="4"/>
      <c r="O55" s="4"/>
      <c r="P55" s="4"/>
      <c r="Q55" s="4"/>
    </row>
    <row r="56" spans="1:17" ht="54.6" customHeight="1" x14ac:dyDescent="0.2">
      <c r="A56" s="306" t="s">
        <v>3422</v>
      </c>
      <c r="B56" s="388" t="s">
        <v>3423</v>
      </c>
      <c r="C56" s="389"/>
      <c r="D56" s="4"/>
      <c r="E56" s="4"/>
      <c r="F56" s="4"/>
      <c r="G56" s="4"/>
      <c r="H56" s="4"/>
      <c r="I56" s="4"/>
      <c r="J56" s="4"/>
      <c r="K56" s="4"/>
      <c r="L56" s="4"/>
      <c r="M56" s="4"/>
      <c r="N56" s="4"/>
      <c r="O56" s="4"/>
      <c r="P56" s="4"/>
      <c r="Q56" s="4"/>
    </row>
    <row r="57" spans="1:17" ht="54" customHeight="1" x14ac:dyDescent="0.2">
      <c r="A57" s="306" t="s">
        <v>3424</v>
      </c>
      <c r="B57" s="388" t="s">
        <v>3425</v>
      </c>
      <c r="C57" s="389"/>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2025-01-22T12:40:39Z</cp:lastPrinted>
  <dcterms:created xsi:type="dcterms:W3CDTF">2022-04-01T05:14:30Z</dcterms:created>
  <dcterms:modified xsi:type="dcterms:W3CDTF">2025-01-27T12:37:32Z</dcterms:modified>
</cp:coreProperties>
</file>