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2025-FINANCIJSKI IZVJEŠTAJ\"/>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OBVEZE" sheetId="8" r:id="rId7"/>
    <sheet name="P-VRIO" sheetId="7" r:id="rId8"/>
    <sheet name="Kont" sheetId="9" r:id="rId9"/>
    <sheet name="Promjene" sheetId="10" r:id="rId10"/>
  </sheets>
  <definedNames>
    <definedName name="_xlnm.Print_Area" localSheetId="4">BILANCA!$A$1:$H$398</definedName>
    <definedName name="_xlnm.Print_Area" localSheetId="6">OBVEZE!$A$1:$F$109</definedName>
    <definedName name="_xlnm.Print_Area" localSheetId="3">'PR-RAS'!$A$1:$F$1019</definedName>
    <definedName name="_xlnm.Print_Area" localSheetId="7">'P-VRIO'!$A$1:$E$48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6">#REF!</definedName>
    <definedName name="Z_20966C26_2FB0_458A_A419_418535DD5D43_.wvu.Cols" localSheetId="1">Upute!$B:$IT</definedName>
    <definedName name="Z_20966C26_2FB0_458A_A419_418535DD5D43_.wvu.PrintArea" localSheetId="6">OBVEZE!$A$3:$D$109</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G331" i="9"/>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F323" i="9"/>
  <c r="H322" i="9"/>
  <c r="G322" i="9"/>
  <c r="F322" i="9"/>
  <c r="H321" i="9"/>
  <c r="E321" i="9" s="1"/>
  <c r="B321" i="9" s="1"/>
  <c r="G321" i="9"/>
  <c r="F321" i="9"/>
  <c r="H320" i="9"/>
  <c r="G320" i="9"/>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F290" i="9" s="1"/>
  <c r="B290" i="9" s="1"/>
  <c r="L290" i="9"/>
  <c r="E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L284" i="9"/>
  <c r="E284" i="9"/>
  <c r="B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L276" i="9"/>
  <c r="E276" i="9"/>
  <c r="B276" i="9"/>
  <c r="M275" i="9"/>
  <c r="L275" i="9"/>
  <c r="F275" i="9" s="1"/>
  <c r="E275" i="9"/>
  <c r="B275" i="9" s="1"/>
  <c r="M274" i="9"/>
  <c r="F274" i="9" s="1"/>
  <c r="B274" i="9" s="1"/>
  <c r="L274" i="9"/>
  <c r="E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s="1"/>
  <c r="E265" i="9"/>
  <c r="M264" i="9"/>
  <c r="F264" i="9" s="1"/>
  <c r="B264" i="9" s="1"/>
  <c r="L264" i="9"/>
  <c r="E264" i="9"/>
  <c r="M263" i="9"/>
  <c r="L263" i="9"/>
  <c r="F263" i="9" s="1"/>
  <c r="E263" i="9"/>
  <c r="M262" i="9"/>
  <c r="F262" i="9" s="1"/>
  <c r="B262" i="9" s="1"/>
  <c r="L262" i="9"/>
  <c r="E262" i="9"/>
  <c r="M261" i="9"/>
  <c r="L261" i="9"/>
  <c r="F261" i="9" s="1"/>
  <c r="E261" i="9"/>
  <c r="M260" i="9"/>
  <c r="F260" i="9" s="1"/>
  <c r="B260" i="9" s="1"/>
  <c r="L260" i="9"/>
  <c r="E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F244" i="9" s="1"/>
  <c r="B244" i="9" s="1"/>
  <c r="L244" i="9"/>
  <c r="E244" i="9"/>
  <c r="M243" i="9"/>
  <c r="L243" i="9"/>
  <c r="F243" i="9" s="1"/>
  <c r="E243" i="9"/>
  <c r="M242" i="9"/>
  <c r="F242" i="9" s="1"/>
  <c r="B242" i="9" s="1"/>
  <c r="L242" i="9"/>
  <c r="E242" i="9"/>
  <c r="M241" i="9"/>
  <c r="L241" i="9"/>
  <c r="E241" i="9"/>
  <c r="M240" i="9"/>
  <c r="F240" i="9" s="1"/>
  <c r="B240" i="9" s="1"/>
  <c r="L240" i="9"/>
  <c r="E240" i="9"/>
  <c r="M239" i="9"/>
  <c r="L239" i="9"/>
  <c r="F239" i="9" s="1"/>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F167" i="9"/>
  <c r="B167" i="9"/>
  <c r="H166" i="9"/>
  <c r="G166" i="9"/>
  <c r="F166" i="9"/>
  <c r="E166" i="9"/>
  <c r="B166" i="9" s="1"/>
  <c r="H165" i="9"/>
  <c r="E165" i="9" s="1"/>
  <c r="B165" i="9" s="1"/>
  <c r="G165" i="9"/>
  <c r="F165" i="9"/>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F159" i="9"/>
  <c r="B159" i="9"/>
  <c r="H158" i="9"/>
  <c r="G158" i="9"/>
  <c r="F158" i="9"/>
  <c r="E158" i="9"/>
  <c r="B158" i="9" s="1"/>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B99" i="9"/>
  <c r="H98" i="9"/>
  <c r="G98" i="9"/>
  <c r="F98" i="9"/>
  <c r="E98" i="9"/>
  <c r="B98" i="9" s="1"/>
  <c r="H97" i="9"/>
  <c r="E97" i="9" s="1"/>
  <c r="G97" i="9"/>
  <c r="F97" i="9"/>
  <c r="B97" i="9"/>
  <c r="H96" i="9"/>
  <c r="G96" i="9"/>
  <c r="E96" i="9" s="1"/>
  <c r="B96" i="9" s="1"/>
  <c r="F96" i="9"/>
  <c r="H95" i="9"/>
  <c r="G95" i="9"/>
  <c r="E95" i="9" s="1"/>
  <c r="B95" i="9" s="1"/>
  <c r="F95" i="9"/>
  <c r="H94" i="9"/>
  <c r="G94" i="9"/>
  <c r="E94" i="9" s="1"/>
  <c r="B94" i="9" s="1"/>
  <c r="F94" i="9"/>
  <c r="H93" i="9"/>
  <c r="E93" i="9" s="1"/>
  <c r="G93" i="9"/>
  <c r="F93" i="9"/>
  <c r="B93" i="9"/>
  <c r="H92" i="9"/>
  <c r="G92" i="9"/>
  <c r="E92" i="9" s="1"/>
  <c r="B92" i="9" s="1"/>
  <c r="F92" i="9"/>
  <c r="H91" i="9"/>
  <c r="G91" i="9"/>
  <c r="E91" i="9" s="1"/>
  <c r="B91" i="9" s="1"/>
  <c r="F91" i="9"/>
  <c r="H90" i="9"/>
  <c r="G90" i="9"/>
  <c r="E90" i="9" s="1"/>
  <c r="B90" i="9" s="1"/>
  <c r="F90" i="9"/>
  <c r="H89" i="9"/>
  <c r="E89" i="9" s="1"/>
  <c r="G89" i="9"/>
  <c r="F89" i="9"/>
  <c r="B89" i="9"/>
  <c r="H88" i="9"/>
  <c r="G88" i="9"/>
  <c r="E88" i="9" s="1"/>
  <c r="B88" i="9" s="1"/>
  <c r="F88" i="9"/>
  <c r="H87" i="9"/>
  <c r="G87" i="9"/>
  <c r="E87" i="9" s="1"/>
  <c r="B87" i="9" s="1"/>
  <c r="F87" i="9"/>
  <c r="H86" i="9"/>
  <c r="G86" i="9"/>
  <c r="E86" i="9" s="1"/>
  <c r="B86" i="9" s="1"/>
  <c r="F86" i="9"/>
  <c r="H85" i="9"/>
  <c r="E85" i="9" s="1"/>
  <c r="G85" i="9"/>
  <c r="F85" i="9"/>
  <c r="B85" i="9"/>
  <c r="H84" i="9"/>
  <c r="G84" i="9"/>
  <c r="E84" i="9" s="1"/>
  <c r="B84" i="9" s="1"/>
  <c r="F84" i="9"/>
  <c r="H83" i="9"/>
  <c r="G83" i="9"/>
  <c r="F83" i="9"/>
  <c r="H82" i="9"/>
  <c r="G82" i="9"/>
  <c r="F82" i="9"/>
  <c r="H81" i="9"/>
  <c r="E81" i="9" s="1"/>
  <c r="G81" i="9"/>
  <c r="F81" i="9"/>
  <c r="B81" i="9"/>
  <c r="H80" i="9"/>
  <c r="G80" i="9"/>
  <c r="E80" i="9" s="1"/>
  <c r="B80" i="9" s="1"/>
  <c r="F80" i="9"/>
  <c r="H79" i="9"/>
  <c r="G79" i="9"/>
  <c r="E79" i="9" s="1"/>
  <c r="B79" i="9" s="1"/>
  <c r="F79" i="9"/>
  <c r="H78" i="9"/>
  <c r="G78" i="9"/>
  <c r="E78" i="9" s="1"/>
  <c r="B78" i="9" s="1"/>
  <c r="F78" i="9"/>
  <c r="H77" i="9"/>
  <c r="G77" i="9"/>
  <c r="F77" i="9"/>
  <c r="E77" i="9"/>
  <c r="B77" i="9" s="1"/>
  <c r="H76" i="9"/>
  <c r="G76" i="9"/>
  <c r="F76" i="9"/>
  <c r="E76" i="9"/>
  <c r="H75" i="9"/>
  <c r="G75" i="9"/>
  <c r="F75" i="9"/>
  <c r="H74" i="9"/>
  <c r="E74" i="9" s="1"/>
  <c r="B74" i="9" s="1"/>
  <c r="G74" i="9"/>
  <c r="F74" i="9"/>
  <c r="H73" i="9"/>
  <c r="G73" i="9"/>
  <c r="F73" i="9"/>
  <c r="E73" i="9"/>
  <c r="B73" i="9" s="1"/>
  <c r="H72" i="9"/>
  <c r="G72" i="9"/>
  <c r="E72" i="9" s="1"/>
  <c r="B72" i="9" s="1"/>
  <c r="F72" i="9"/>
  <c r="H71" i="9"/>
  <c r="G71" i="9"/>
  <c r="F71" i="9"/>
  <c r="H70" i="9"/>
  <c r="G70" i="9"/>
  <c r="E70" i="9" s="1"/>
  <c r="B70" i="9" s="1"/>
  <c r="F70" i="9"/>
  <c r="H69" i="9"/>
  <c r="E69" i="9" s="1"/>
  <c r="B69" i="9" s="1"/>
  <c r="G69" i="9"/>
  <c r="F69" i="9"/>
  <c r="H68" i="9"/>
  <c r="G68" i="9"/>
  <c r="F68" i="9"/>
  <c r="E68" i="9"/>
  <c r="B68" i="9" s="1"/>
  <c r="H67" i="9"/>
  <c r="G67" i="9"/>
  <c r="F67" i="9"/>
  <c r="H66" i="9"/>
  <c r="G66" i="9"/>
  <c r="F66" i="9"/>
  <c r="E66" i="9"/>
  <c r="B66" i="9" s="1"/>
  <c r="H65" i="9"/>
  <c r="G65" i="9"/>
  <c r="F65" i="9"/>
  <c r="E65" i="9"/>
  <c r="B65" i="9" s="1"/>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G57" i="9"/>
  <c r="F57" i="9"/>
  <c r="H56" i="9"/>
  <c r="G56" i="9"/>
  <c r="F56" i="9"/>
  <c r="E56" i="9"/>
  <c r="B56" i="9" s="1"/>
  <c r="H55" i="9"/>
  <c r="G55" i="9"/>
  <c r="E55" i="9" s="1"/>
  <c r="B55" i="9" s="1"/>
  <c r="F55" i="9"/>
  <c r="H54" i="9"/>
  <c r="G54" i="9"/>
  <c r="F54" i="9"/>
  <c r="H53" i="9"/>
  <c r="E53" i="9" s="1"/>
  <c r="G53" i="9"/>
  <c r="F53" i="9"/>
  <c r="B53" i="9"/>
  <c r="H52" i="9"/>
  <c r="G52" i="9"/>
  <c r="F52" i="9"/>
  <c r="E52" i="9"/>
  <c r="B52" i="9" s="1"/>
  <c r="H51" i="9"/>
  <c r="G51" i="9"/>
  <c r="E51" i="9" s="1"/>
  <c r="F51" i="9"/>
  <c r="H50" i="9"/>
  <c r="G50" i="9"/>
  <c r="F50" i="9"/>
  <c r="H49" i="9"/>
  <c r="G49" i="9"/>
  <c r="E49" i="9" s="1"/>
  <c r="B49" i="9" s="1"/>
  <c r="F49" i="9"/>
  <c r="H48" i="9"/>
  <c r="E48" i="9" s="1"/>
  <c r="B48" i="9" s="1"/>
  <c r="G48" i="9"/>
  <c r="F48" i="9"/>
  <c r="H47" i="9"/>
  <c r="G47" i="9"/>
  <c r="F47" i="9"/>
  <c r="E47" i="9"/>
  <c r="B47" i="9" s="1"/>
  <c r="H46" i="9"/>
  <c r="G46" i="9"/>
  <c r="F46" i="9"/>
  <c r="H45" i="9"/>
  <c r="E45" i="9" s="1"/>
  <c r="B45" i="9" s="1"/>
  <c r="G45" i="9"/>
  <c r="F45" i="9"/>
  <c r="H44" i="9"/>
  <c r="G44" i="9"/>
  <c r="F44" i="9"/>
  <c r="E44" i="9"/>
  <c r="B44" i="9" s="1"/>
  <c r="H43" i="9"/>
  <c r="G43" i="9"/>
  <c r="E43" i="9" s="1"/>
  <c r="F43" i="9"/>
  <c r="H42" i="9"/>
  <c r="G42" i="9"/>
  <c r="E42" i="9" s="1"/>
  <c r="B42" i="9" s="1"/>
  <c r="F42" i="9"/>
  <c r="H41" i="9"/>
  <c r="G41" i="9"/>
  <c r="F41" i="9"/>
  <c r="H40" i="9"/>
  <c r="G40" i="9"/>
  <c r="F40" i="9"/>
  <c r="E40" i="9"/>
  <c r="B40" i="9" s="1"/>
  <c r="H39" i="9"/>
  <c r="G39" i="9"/>
  <c r="E39" i="9" s="1"/>
  <c r="F39" i="9"/>
  <c r="H38" i="9"/>
  <c r="G38" i="9"/>
  <c r="E38" i="9" s="1"/>
  <c r="B38" i="9" s="1"/>
  <c r="F38" i="9"/>
  <c r="H37" i="9"/>
  <c r="G37" i="9"/>
  <c r="F37" i="9"/>
  <c r="H36" i="9"/>
  <c r="G36" i="9"/>
  <c r="F36" i="9"/>
  <c r="H35" i="9"/>
  <c r="E35" i="9" s="1"/>
  <c r="G35" i="9"/>
  <c r="F35" i="9"/>
  <c r="H34" i="9"/>
  <c r="G34" i="9"/>
  <c r="F34" i="9"/>
  <c r="H33" i="9"/>
  <c r="G33" i="9"/>
  <c r="E33" i="9" s="1"/>
  <c r="F33" i="9"/>
  <c r="B33" i="9"/>
  <c r="H32" i="9"/>
  <c r="G32" i="9"/>
  <c r="F32" i="9"/>
  <c r="E32" i="9"/>
  <c r="B32" i="9" s="1"/>
  <c r="H31" i="9"/>
  <c r="G31" i="9"/>
  <c r="F31" i="9"/>
  <c r="H30" i="9"/>
  <c r="G30" i="9"/>
  <c r="F30" i="9"/>
  <c r="H29" i="9"/>
  <c r="G29" i="9"/>
  <c r="F29" i="9"/>
  <c r="H28" i="9"/>
  <c r="G28" i="9"/>
  <c r="F28" i="9"/>
  <c r="E28" i="9"/>
  <c r="B28" i="9" s="1"/>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51" i="8" s="1"/>
  <c r="D45" i="8" s="1"/>
  <c r="D46" i="8"/>
  <c r="D37" i="8"/>
  <c r="D27" i="8"/>
  <c r="D25" i="8" s="1"/>
  <c r="C1602" i="1" s="1"/>
  <c r="D18" i="8"/>
  <c r="D8" i="8"/>
  <c r="D6" i="8" s="1"/>
  <c r="C1583" i="1" s="1"/>
  <c r="G1583" i="1" s="1"/>
  <c r="E44" i="7"/>
  <c r="D44" i="7"/>
  <c r="E39" i="7"/>
  <c r="D39" i="7"/>
  <c r="D38" i="7" s="1"/>
  <c r="E38" i="7"/>
  <c r="E30" i="7"/>
  <c r="D30" i="7"/>
  <c r="E23" i="7"/>
  <c r="E22" i="7" s="1"/>
  <c r="D23" i="7"/>
  <c r="D22" i="7" s="1"/>
  <c r="E14" i="7"/>
  <c r="D14" i="7"/>
  <c r="E7" i="7"/>
  <c r="D7" i="7"/>
  <c r="D6" i="7" s="1"/>
  <c r="E6" i="7"/>
  <c r="D1539" i="1"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H1264" i="1" s="1"/>
  <c r="D260" i="5"/>
  <c r="F259" i="5"/>
  <c r="F258" i="5"/>
  <c r="F257" i="5"/>
  <c r="F256" i="5"/>
  <c r="E256" i="5"/>
  <c r="D256" i="5"/>
  <c r="D255" i="5"/>
  <c r="F255" i="5" s="1"/>
  <c r="F254" i="5"/>
  <c r="F253" i="5"/>
  <c r="E252" i="5"/>
  <c r="D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D203" i="5" s="1"/>
  <c r="G338" i="9" s="1"/>
  <c r="E338" i="9" s="1"/>
  <c r="B338" i="9"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182" i="1"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012"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E629" i="4" s="1"/>
  <c r="D636" i="4"/>
  <c r="D629" i="4" s="1"/>
  <c r="F635" i="4"/>
  <c r="F634" i="4"/>
  <c r="F633" i="4"/>
  <c r="E633" i="4"/>
  <c r="D633" i="4"/>
  <c r="F632" i="4"/>
  <c r="F631" i="4"/>
  <c r="F630" i="4"/>
  <c r="E630" i="4"/>
  <c r="D630" i="4"/>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0" i="4"/>
  <c r="F579" i="4"/>
  <c r="E578" i="4"/>
  <c r="E571" i="4" s="1"/>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E535" i="4"/>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30" i="4" s="1"/>
  <c r="E639" i="4" s="1"/>
  <c r="F428" i="4"/>
  <c r="E428" i="4"/>
  <c r="D428" i="4"/>
  <c r="F427" i="4"/>
  <c r="E427" i="4"/>
  <c r="D422" i="1" s="1"/>
  <c r="H422" i="1" s="1"/>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D310" i="4"/>
  <c r="F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4" i="4" s="1"/>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G1684" i="1"/>
  <c r="C1684" i="1"/>
  <c r="H1683" i="1"/>
  <c r="C1683" i="1"/>
  <c r="G1683" i="1" s="1"/>
  <c r="C1682" i="1"/>
  <c r="H1682" i="1" s="1"/>
  <c r="C1681" i="1"/>
  <c r="G1681" i="1" s="1"/>
  <c r="H1680" i="1"/>
  <c r="G1680" i="1"/>
  <c r="C1680" i="1"/>
  <c r="C1679" i="1"/>
  <c r="G1679" i="1" s="1"/>
  <c r="G1678" i="1"/>
  <c r="C1678" i="1"/>
  <c r="H1678" i="1" s="1"/>
  <c r="C1677" i="1"/>
  <c r="G1677" i="1" s="1"/>
  <c r="H1676" i="1"/>
  <c r="G1676" i="1"/>
  <c r="C1676" i="1"/>
  <c r="H1675" i="1"/>
  <c r="C1675" i="1"/>
  <c r="G1675" i="1" s="1"/>
  <c r="G1674" i="1"/>
  <c r="C1674" i="1"/>
  <c r="H1674" i="1" s="1"/>
  <c r="H1673" i="1"/>
  <c r="C1673" i="1"/>
  <c r="G1673" i="1" s="1"/>
  <c r="H1672" i="1"/>
  <c r="G1672" i="1"/>
  <c r="C1672" i="1"/>
  <c r="H1671" i="1"/>
  <c r="C1671" i="1"/>
  <c r="G1671" i="1" s="1"/>
  <c r="G1670" i="1"/>
  <c r="C1670" i="1"/>
  <c r="H1670" i="1" s="1"/>
  <c r="H1669" i="1"/>
  <c r="C1669" i="1"/>
  <c r="G1669" i="1" s="1"/>
  <c r="H1668" i="1"/>
  <c r="G1668" i="1"/>
  <c r="C1668" i="1"/>
  <c r="H1667" i="1"/>
  <c r="C1667" i="1"/>
  <c r="G1667" i="1" s="1"/>
  <c r="G1666" i="1"/>
  <c r="C1666" i="1"/>
  <c r="H1666" i="1" s="1"/>
  <c r="H1665" i="1"/>
  <c r="C1665" i="1"/>
  <c r="G1665" i="1" s="1"/>
  <c r="H1664" i="1"/>
  <c r="G1664" i="1"/>
  <c r="C1664" i="1"/>
  <c r="C1663" i="1"/>
  <c r="G1662" i="1"/>
  <c r="C1662" i="1"/>
  <c r="H1662" i="1" s="1"/>
  <c r="C1661" i="1"/>
  <c r="H1660" i="1"/>
  <c r="G1660" i="1"/>
  <c r="C1660" i="1"/>
  <c r="H1659" i="1"/>
  <c r="C1659" i="1"/>
  <c r="G1659" i="1" s="1"/>
  <c r="G1658" i="1"/>
  <c r="C1658" i="1"/>
  <c r="H1658" i="1" s="1"/>
  <c r="H1657" i="1"/>
  <c r="C1657" i="1"/>
  <c r="G1657" i="1" s="1"/>
  <c r="H1656" i="1"/>
  <c r="G1656" i="1"/>
  <c r="C1656" i="1"/>
  <c r="H1655" i="1"/>
  <c r="C1655" i="1"/>
  <c r="G1655" i="1" s="1"/>
  <c r="G1654" i="1"/>
  <c r="C1654" i="1"/>
  <c r="H1654" i="1" s="1"/>
  <c r="H1653" i="1"/>
  <c r="C1653" i="1"/>
  <c r="G1653" i="1" s="1"/>
  <c r="H1652" i="1"/>
  <c r="G1652" i="1"/>
  <c r="C1652" i="1"/>
  <c r="H1651" i="1"/>
  <c r="C1651" i="1"/>
  <c r="G1651" i="1" s="1"/>
  <c r="G1650" i="1"/>
  <c r="C1650" i="1"/>
  <c r="H1650" i="1" s="1"/>
  <c r="H1649" i="1"/>
  <c r="C1649" i="1"/>
  <c r="G1649" i="1" s="1"/>
  <c r="H1648" i="1"/>
  <c r="G1648" i="1"/>
  <c r="C1648" i="1"/>
  <c r="C1647" i="1"/>
  <c r="G1646" i="1"/>
  <c r="C1646" i="1"/>
  <c r="H1646" i="1" s="1"/>
  <c r="C1645" i="1"/>
  <c r="H1644" i="1"/>
  <c r="G1644" i="1"/>
  <c r="C1644" i="1"/>
  <c r="H1643" i="1"/>
  <c r="C1643" i="1"/>
  <c r="G1643" i="1" s="1"/>
  <c r="G1642" i="1"/>
  <c r="C1642" i="1"/>
  <c r="H1642" i="1" s="1"/>
  <c r="H1641" i="1"/>
  <c r="C1641" i="1"/>
  <c r="G1641" i="1" s="1"/>
  <c r="H1640" i="1"/>
  <c r="G1640" i="1"/>
  <c r="C1640" i="1"/>
  <c r="H1639" i="1"/>
  <c r="C1639" i="1"/>
  <c r="G1639" i="1" s="1"/>
  <c r="G1638" i="1"/>
  <c r="C1638" i="1"/>
  <c r="H1638" i="1" s="1"/>
  <c r="H1637" i="1"/>
  <c r="C1637" i="1"/>
  <c r="G1637" i="1" s="1"/>
  <c r="H1636" i="1"/>
  <c r="G1636" i="1"/>
  <c r="C1636" i="1"/>
  <c r="H1635" i="1"/>
  <c r="C1635" i="1"/>
  <c r="G1635" i="1" s="1"/>
  <c r="G1634" i="1"/>
  <c r="C1634" i="1"/>
  <c r="H1634" i="1" s="1"/>
  <c r="H1633" i="1"/>
  <c r="C1633" i="1"/>
  <c r="G1633" i="1" s="1"/>
  <c r="H1632" i="1"/>
  <c r="G1632" i="1"/>
  <c r="C1632" i="1"/>
  <c r="C1631" i="1"/>
  <c r="G1630" i="1"/>
  <c r="C1630" i="1"/>
  <c r="H1630" i="1" s="1"/>
  <c r="C1629" i="1"/>
  <c r="H1628" i="1"/>
  <c r="G1628" i="1"/>
  <c r="C1628" i="1"/>
  <c r="H1627" i="1"/>
  <c r="C1627" i="1"/>
  <c r="G1627" i="1" s="1"/>
  <c r="G1626" i="1"/>
  <c r="C1626" i="1"/>
  <c r="H1626" i="1" s="1"/>
  <c r="H1625" i="1"/>
  <c r="C1625" i="1"/>
  <c r="G1625" i="1" s="1"/>
  <c r="H1624" i="1"/>
  <c r="G1624" i="1"/>
  <c r="C1624" i="1"/>
  <c r="H1623" i="1"/>
  <c r="C1623" i="1"/>
  <c r="G1623" i="1" s="1"/>
  <c r="H1620" i="1"/>
  <c r="G1620" i="1"/>
  <c r="C1620" i="1"/>
  <c r="H1619" i="1"/>
  <c r="C1619" i="1"/>
  <c r="G1619" i="1" s="1"/>
  <c r="G1618" i="1"/>
  <c r="C1618" i="1"/>
  <c r="H1618" i="1" s="1"/>
  <c r="H1617" i="1"/>
  <c r="C1617" i="1"/>
  <c r="G1617" i="1" s="1"/>
  <c r="H1616" i="1"/>
  <c r="G1616" i="1"/>
  <c r="C1616" i="1"/>
  <c r="H1615" i="1"/>
  <c r="C1615" i="1"/>
  <c r="G1615" i="1" s="1"/>
  <c r="G1614" i="1"/>
  <c r="C1614" i="1"/>
  <c r="H1614" i="1" s="1"/>
  <c r="C1613" i="1"/>
  <c r="G1613" i="1" s="1"/>
  <c r="H1612" i="1"/>
  <c r="C1612" i="1"/>
  <c r="G1612" i="1" s="1"/>
  <c r="C1611" i="1"/>
  <c r="G1610" i="1"/>
  <c r="C1610" i="1"/>
  <c r="H1610" i="1" s="1"/>
  <c r="C1609" i="1"/>
  <c r="H1608" i="1"/>
  <c r="G1608" i="1"/>
  <c r="C1608" i="1"/>
  <c r="H1607" i="1"/>
  <c r="C1607" i="1"/>
  <c r="G1607" i="1" s="1"/>
  <c r="G1606" i="1"/>
  <c r="C1606" i="1"/>
  <c r="H1606" i="1" s="1"/>
  <c r="C1605" i="1"/>
  <c r="G1605" i="1" s="1"/>
  <c r="H1603" i="1"/>
  <c r="C1603" i="1"/>
  <c r="G1603" i="1" s="1"/>
  <c r="H1601" i="1"/>
  <c r="C1601" i="1"/>
  <c r="G1601" i="1" s="1"/>
  <c r="H1600" i="1"/>
  <c r="G1600" i="1"/>
  <c r="C1600" i="1"/>
  <c r="H1599" i="1"/>
  <c r="C1599" i="1"/>
  <c r="G1599" i="1" s="1"/>
  <c r="G1598" i="1"/>
  <c r="C1598" i="1"/>
  <c r="H1598" i="1" s="1"/>
  <c r="H1597" i="1"/>
  <c r="C1597" i="1"/>
  <c r="G1597" i="1" s="1"/>
  <c r="H1596" i="1"/>
  <c r="G1596" i="1"/>
  <c r="C1596" i="1"/>
  <c r="C1595" i="1"/>
  <c r="C1594" i="1"/>
  <c r="H1594" i="1" s="1"/>
  <c r="C1593" i="1"/>
  <c r="C1592" i="1"/>
  <c r="H1592" i="1" s="1"/>
  <c r="C1591" i="1"/>
  <c r="G1591" i="1" s="1"/>
  <c r="G1590" i="1"/>
  <c r="C1590" i="1"/>
  <c r="H1590" i="1" s="1"/>
  <c r="H1589" i="1"/>
  <c r="C1589" i="1"/>
  <c r="G1589" i="1" s="1"/>
  <c r="H1588" i="1"/>
  <c r="G1588" i="1"/>
  <c r="C1588" i="1"/>
  <c r="C1587" i="1"/>
  <c r="G1587" i="1" s="1"/>
  <c r="G1586" i="1"/>
  <c r="C1586" i="1"/>
  <c r="H1586" i="1" s="1"/>
  <c r="C1585" i="1"/>
  <c r="G1585" i="1" s="1"/>
  <c r="H1584" i="1"/>
  <c r="G1584" i="1"/>
  <c r="C1584" i="1"/>
  <c r="G1582" i="1"/>
  <c r="C1582" i="1"/>
  <c r="D1581" i="1"/>
  <c r="C1581" i="1"/>
  <c r="D1580" i="1"/>
  <c r="C1580" i="1"/>
  <c r="D1579" i="1"/>
  <c r="C1579" i="1"/>
  <c r="D1578" i="1"/>
  <c r="C1578" i="1"/>
  <c r="H1577" i="1"/>
  <c r="D1577" i="1"/>
  <c r="C1577" i="1"/>
  <c r="G1577" i="1" s="1"/>
  <c r="J1576" i="1"/>
  <c r="H1576" i="1"/>
  <c r="D1576" i="1"/>
  <c r="G1576" i="1" s="1"/>
  <c r="C1576" i="1"/>
  <c r="J1575" i="1"/>
  <c r="H1575" i="1"/>
  <c r="D1575" i="1"/>
  <c r="C1575" i="1"/>
  <c r="G1575" i="1" s="1"/>
  <c r="I1575" i="1" s="1"/>
  <c r="J1574" i="1"/>
  <c r="H1574" i="1"/>
  <c r="D1574" i="1"/>
  <c r="G1574" i="1" s="1"/>
  <c r="C1574" i="1"/>
  <c r="J1573" i="1"/>
  <c r="H1573" i="1"/>
  <c r="D1573" i="1"/>
  <c r="C1573" i="1"/>
  <c r="G1573" i="1" s="1"/>
  <c r="I1573" i="1" s="1"/>
  <c r="H1572" i="1"/>
  <c r="D1572" i="1"/>
  <c r="C1572" i="1"/>
  <c r="H1571" i="1"/>
  <c r="D1571" i="1"/>
  <c r="C1571" i="1"/>
  <c r="H1570" i="1"/>
  <c r="D1570" i="1"/>
  <c r="G1570" i="1" s="1"/>
  <c r="C1570" i="1"/>
  <c r="H1569" i="1"/>
  <c r="D1569" i="1"/>
  <c r="J1569" i="1" s="1"/>
  <c r="C1569" i="1"/>
  <c r="H1568" i="1"/>
  <c r="D1568" i="1"/>
  <c r="G1568" i="1" s="1"/>
  <c r="C1568" i="1"/>
  <c r="H1567" i="1"/>
  <c r="D1567" i="1"/>
  <c r="J1567" i="1" s="1"/>
  <c r="C1567" i="1"/>
  <c r="H1566" i="1"/>
  <c r="D1566" i="1"/>
  <c r="G1566" i="1" s="1"/>
  <c r="C1566" i="1"/>
  <c r="H1565" i="1"/>
  <c r="D1565" i="1"/>
  <c r="C1565" i="1"/>
  <c r="J1565" i="1" s="1"/>
  <c r="H1564" i="1"/>
  <c r="G1564" i="1"/>
  <c r="D1564" i="1"/>
  <c r="J1564" i="1" s="1"/>
  <c r="C1564" i="1"/>
  <c r="H1563" i="1"/>
  <c r="G1563" i="1"/>
  <c r="D1563" i="1"/>
  <c r="C1563" i="1"/>
  <c r="D1562" i="1"/>
  <c r="C1562" i="1"/>
  <c r="D1561" i="1"/>
  <c r="C1561" i="1"/>
  <c r="H1560" i="1"/>
  <c r="D1560" i="1"/>
  <c r="C1560" i="1"/>
  <c r="H1559" i="1"/>
  <c r="G1559" i="1"/>
  <c r="D1559" i="1"/>
  <c r="J1559" i="1" s="1"/>
  <c r="C1559" i="1"/>
  <c r="D1558" i="1"/>
  <c r="C1558" i="1"/>
  <c r="D1557" i="1"/>
  <c r="C1557" i="1"/>
  <c r="D1556" i="1"/>
  <c r="C1556" i="1"/>
  <c r="D1555" i="1"/>
  <c r="H1554" i="1"/>
  <c r="D1554" i="1"/>
  <c r="C1554" i="1"/>
  <c r="H1553" i="1"/>
  <c r="G1553" i="1"/>
  <c r="D1553" i="1"/>
  <c r="J1553" i="1" s="1"/>
  <c r="C1553" i="1"/>
  <c r="D1552" i="1"/>
  <c r="C1552" i="1"/>
  <c r="G1551" i="1"/>
  <c r="D1551" i="1"/>
  <c r="J1551" i="1" s="1"/>
  <c r="C1551" i="1"/>
  <c r="H1551" i="1" s="1"/>
  <c r="D1550" i="1"/>
  <c r="C1550" i="1"/>
  <c r="G1549" i="1"/>
  <c r="I1549" i="1" s="1"/>
  <c r="D1549" i="1"/>
  <c r="J1549" i="1" s="1"/>
  <c r="C1549" i="1"/>
  <c r="H1549" i="1" s="1"/>
  <c r="D1548" i="1"/>
  <c r="C1548" i="1"/>
  <c r="D1547" i="1"/>
  <c r="C1547" i="1"/>
  <c r="H1546" i="1"/>
  <c r="G1546" i="1"/>
  <c r="I1546" i="1" s="1"/>
  <c r="D1546" i="1"/>
  <c r="J1546" i="1" s="1"/>
  <c r="C1546" i="1"/>
  <c r="D1545" i="1"/>
  <c r="J1545" i="1" s="1"/>
  <c r="C1545" i="1"/>
  <c r="H1544" i="1"/>
  <c r="G1544" i="1"/>
  <c r="I1544" i="1" s="1"/>
  <c r="D1544" i="1"/>
  <c r="J1544" i="1" s="1"/>
  <c r="C1544" i="1"/>
  <c r="D1543" i="1"/>
  <c r="J1543" i="1" s="1"/>
  <c r="C1543" i="1"/>
  <c r="H1543" i="1" s="1"/>
  <c r="G1542" i="1"/>
  <c r="D1542" i="1"/>
  <c r="C1542" i="1"/>
  <c r="H1542" i="1" s="1"/>
  <c r="D1541" i="1"/>
  <c r="C1541" i="1"/>
  <c r="D1540" i="1"/>
  <c r="C1540" i="1"/>
  <c r="C1539"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C1525"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H1512" i="1" s="1"/>
  <c r="D1511" i="1"/>
  <c r="C1511" i="1"/>
  <c r="C1510"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C1485" i="1"/>
  <c r="D1484" i="1"/>
  <c r="C1484" i="1"/>
  <c r="H1484" i="1" s="1"/>
  <c r="D1483" i="1"/>
  <c r="C1483" i="1"/>
  <c r="D1482" i="1"/>
  <c r="C1482" i="1"/>
  <c r="H1482" i="1" s="1"/>
  <c r="D1481" i="1"/>
  <c r="C1481" i="1"/>
  <c r="D1480" i="1"/>
  <c r="C1480" i="1"/>
  <c r="H1480" i="1" s="1"/>
  <c r="D1479" i="1"/>
  <c r="C1479" i="1"/>
  <c r="D1478" i="1"/>
  <c r="C1478" i="1"/>
  <c r="H1478" i="1" s="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D1445" i="1"/>
  <c r="C1445" i="1"/>
  <c r="D1444" i="1"/>
  <c r="C1444" i="1"/>
  <c r="H1444" i="1" s="1"/>
  <c r="D1443" i="1"/>
  <c r="C1443" i="1"/>
  <c r="D1442" i="1"/>
  <c r="C1442" i="1"/>
  <c r="H1442" i="1" s="1"/>
  <c r="D1441" i="1"/>
  <c r="C1441" i="1"/>
  <c r="D1440" i="1"/>
  <c r="C1440" i="1"/>
  <c r="H1440" i="1" s="1"/>
  <c r="D1439" i="1"/>
  <c r="C1439" i="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D1427" i="1"/>
  <c r="C1427" i="1"/>
  <c r="D1426" i="1"/>
  <c r="C1426" i="1"/>
  <c r="D1425" i="1"/>
  <c r="C1425" i="1"/>
  <c r="D1424" i="1"/>
  <c r="C1424" i="1"/>
  <c r="D1423" i="1"/>
  <c r="C1423" i="1"/>
  <c r="D1422" i="1"/>
  <c r="C1422" i="1"/>
  <c r="D1421" i="1"/>
  <c r="C1421" i="1"/>
  <c r="D1420" i="1"/>
  <c r="C1420" i="1"/>
  <c r="D1419" i="1"/>
  <c r="C1419" i="1"/>
  <c r="H1419" i="1" s="1"/>
  <c r="G1418" i="1"/>
  <c r="D1418" i="1"/>
  <c r="C1418" i="1"/>
  <c r="H1418" i="1" s="1"/>
  <c r="D1417" i="1"/>
  <c r="G1417" i="1" s="1"/>
  <c r="C1417" i="1"/>
  <c r="D1416" i="1"/>
  <c r="C1416" i="1"/>
  <c r="H1416" i="1" s="1"/>
  <c r="D1415" i="1"/>
  <c r="C1415" i="1"/>
  <c r="H1415" i="1" s="1"/>
  <c r="G1414" i="1"/>
  <c r="D1414" i="1"/>
  <c r="C1414" i="1"/>
  <c r="H1414" i="1" s="1"/>
  <c r="D1413" i="1"/>
  <c r="G1413" i="1" s="1"/>
  <c r="C1413" i="1"/>
  <c r="D1412" i="1"/>
  <c r="C1412" i="1"/>
  <c r="H1412" i="1" s="1"/>
  <c r="D1411" i="1"/>
  <c r="C1411" i="1"/>
  <c r="H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D1390" i="1"/>
  <c r="C1390" i="1"/>
  <c r="D1389" i="1"/>
  <c r="C1389" i="1"/>
  <c r="G1389" i="1" s="1"/>
  <c r="D1388" i="1"/>
  <c r="H1388" i="1" s="1"/>
  <c r="C1388" i="1"/>
  <c r="D1387" i="1"/>
  <c r="C1387" i="1"/>
  <c r="G1387" i="1" s="1"/>
  <c r="D1386" i="1"/>
  <c r="C1386" i="1"/>
  <c r="G1386" i="1" s="1"/>
  <c r="D1385" i="1"/>
  <c r="C1385" i="1"/>
  <c r="D1384" i="1"/>
  <c r="H1384" i="1" s="1"/>
  <c r="C1384" i="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D1340" i="1"/>
  <c r="H1340" i="1" s="1"/>
  <c r="C1340" i="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G1314" i="1" s="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D1302" i="1"/>
  <c r="H1302" i="1" s="1"/>
  <c r="C1302" i="1"/>
  <c r="D1301" i="1"/>
  <c r="H1301" i="1" s="1"/>
  <c r="C1301" i="1"/>
  <c r="D1300" i="1"/>
  <c r="H1300"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C1264" i="1"/>
  <c r="H1263" i="1"/>
  <c r="D1263" i="1"/>
  <c r="G1263" i="1" s="1"/>
  <c r="C1263" i="1"/>
  <c r="H1262" i="1"/>
  <c r="D1262" i="1"/>
  <c r="G1262" i="1" s="1"/>
  <c r="C1262" i="1"/>
  <c r="D1261" i="1"/>
  <c r="H1261" i="1" s="1"/>
  <c r="C1261" i="1"/>
  <c r="D1260" i="1"/>
  <c r="H1260" i="1" s="1"/>
  <c r="C1260" i="1"/>
  <c r="C1259" i="1"/>
  <c r="G1258" i="1"/>
  <c r="D1258" i="1"/>
  <c r="H1258" i="1" s="1"/>
  <c r="C1258" i="1"/>
  <c r="D1257" i="1"/>
  <c r="H1257" i="1" s="1"/>
  <c r="C1257" i="1"/>
  <c r="C1256" i="1"/>
  <c r="H1254" i="1"/>
  <c r="G1254" i="1"/>
  <c r="D1254" i="1"/>
  <c r="C1254" i="1"/>
  <c r="D1253" i="1"/>
  <c r="H1253" i="1" s="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G1089" i="1"/>
  <c r="D1089" i="1"/>
  <c r="H1089" i="1" s="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H1077" i="1" s="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G1057"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D1029" i="1"/>
  <c r="G1029" i="1" s="1"/>
  <c r="C1029" i="1"/>
  <c r="H1028" i="1"/>
  <c r="D1028" i="1"/>
  <c r="G1028" i="1" s="1"/>
  <c r="C1028" i="1"/>
  <c r="H1027" i="1"/>
  <c r="D1027" i="1"/>
  <c r="G1027" i="1" s="1"/>
  <c r="C1027" i="1"/>
  <c r="H1026" i="1"/>
  <c r="D1026" i="1"/>
  <c r="G1026" i="1" s="1"/>
  <c r="C1026" i="1"/>
  <c r="D1025" i="1"/>
  <c r="G1025" i="1" s="1"/>
  <c r="C1025" i="1"/>
  <c r="D1024" i="1"/>
  <c r="G1024" i="1" s="1"/>
  <c r="C1024" i="1"/>
  <c r="D1023" i="1"/>
  <c r="G1023" i="1" s="1"/>
  <c r="C1023" i="1"/>
  <c r="H1022" i="1"/>
  <c r="G1022" i="1"/>
  <c r="D1022" i="1"/>
  <c r="C1022" i="1"/>
  <c r="H1021" i="1"/>
  <c r="G1021" i="1"/>
  <c r="D1021" i="1"/>
  <c r="C1021" i="1"/>
  <c r="H1020" i="1"/>
  <c r="D1020" i="1"/>
  <c r="G1020" i="1" s="1"/>
  <c r="C1020" i="1"/>
  <c r="H1019" i="1"/>
  <c r="G1019" i="1"/>
  <c r="D1019" i="1"/>
  <c r="C1019" i="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G728" i="1"/>
  <c r="D728" i="1"/>
  <c r="H728" i="1" s="1"/>
  <c r="C728" i="1"/>
  <c r="G727" i="1"/>
  <c r="D727" i="1"/>
  <c r="H727" i="1" s="1"/>
  <c r="C727" i="1"/>
  <c r="H726" i="1"/>
  <c r="G726" i="1"/>
  <c r="D726" i="1"/>
  <c r="C726" i="1"/>
  <c r="H725" i="1"/>
  <c r="G725" i="1"/>
  <c r="D725" i="1"/>
  <c r="C725" i="1"/>
  <c r="H724" i="1"/>
  <c r="G724" i="1"/>
  <c r="D724" i="1"/>
  <c r="C724" i="1"/>
  <c r="H723" i="1"/>
  <c r="D723" i="1"/>
  <c r="G723" i="1" s="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G677" i="1"/>
  <c r="D677" i="1"/>
  <c r="H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C649" i="1"/>
  <c r="D648" i="1"/>
  <c r="G648" i="1" s="1"/>
  <c r="C648" i="1"/>
  <c r="H647" i="1"/>
  <c r="G647" i="1"/>
  <c r="D647" i="1"/>
  <c r="C647" i="1"/>
  <c r="H646" i="1"/>
  <c r="D646" i="1"/>
  <c r="G646" i="1" s="1"/>
  <c r="C646" i="1"/>
  <c r="D645" i="1"/>
  <c r="H645" i="1" s="1"/>
  <c r="C645" i="1"/>
  <c r="C642" i="1"/>
  <c r="C641" i="1"/>
  <c r="H636" i="1"/>
  <c r="D636" i="1"/>
  <c r="G636" i="1" s="1"/>
  <c r="C636" i="1"/>
  <c r="H635" i="1"/>
  <c r="G635" i="1"/>
  <c r="D635" i="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C422" i="1"/>
  <c r="D421" i="1"/>
  <c r="H421" i="1" s="1"/>
  <c r="C421" i="1"/>
  <c r="G416" i="1"/>
  <c r="D416" i="1"/>
  <c r="H416" i="1" s="1"/>
  <c r="C416" i="1"/>
  <c r="H415" i="1"/>
  <c r="D415" i="1"/>
  <c r="G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D302" i="1"/>
  <c r="G302" i="1" s="1"/>
  <c r="C302" i="1"/>
  <c r="H301" i="1"/>
  <c r="D301" i="1"/>
  <c r="G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J1542" i="1" l="1"/>
  <c r="J1541" i="1"/>
  <c r="H1539" i="1"/>
  <c r="H1541" i="1"/>
  <c r="H1390" i="1"/>
  <c r="E335" i="9"/>
  <c r="B335" i="9" s="1"/>
  <c r="H1400" i="1"/>
  <c r="G1390" i="1"/>
  <c r="H1387" i="1"/>
  <c r="H1389" i="1"/>
  <c r="G1388" i="1"/>
  <c r="G1385" i="1"/>
  <c r="G1384" i="1"/>
  <c r="H1386" i="1"/>
  <c r="H1385" i="1"/>
  <c r="G1261" i="1"/>
  <c r="G1260" i="1"/>
  <c r="E304" i="9"/>
  <c r="B304" i="9" s="1"/>
  <c r="H1029" i="1"/>
  <c r="H1025" i="1"/>
  <c r="H1023" i="1"/>
  <c r="F35" i="5"/>
  <c r="G1267" i="1"/>
  <c r="G1266" i="1"/>
  <c r="G1264" i="1"/>
  <c r="G1265" i="1"/>
  <c r="F260" i="5"/>
  <c r="G1300" i="1"/>
  <c r="G1301" i="1"/>
  <c r="G1302" i="1"/>
  <c r="E255" i="5"/>
  <c r="D1259" i="1" s="1"/>
  <c r="G1040" i="1"/>
  <c r="G1041" i="1"/>
  <c r="H1024" i="1"/>
  <c r="F19" i="5"/>
  <c r="D1017" i="1"/>
  <c r="D1018" i="1"/>
  <c r="G1013" i="1"/>
  <c r="G1014" i="1"/>
  <c r="H1256" i="1"/>
  <c r="G1256" i="1"/>
  <c r="G1257" i="1"/>
  <c r="G1253" i="1"/>
  <c r="D1252" i="1"/>
  <c r="G1340" i="1"/>
  <c r="H1306" i="1"/>
  <c r="H1182" i="1"/>
  <c r="G1182" i="1"/>
  <c r="G1184" i="1"/>
  <c r="D1087" i="1"/>
  <c r="G1076" i="1"/>
  <c r="G1077" i="1"/>
  <c r="H1681" i="1"/>
  <c r="H1613" i="1"/>
  <c r="H1602" i="1"/>
  <c r="G1602" i="1"/>
  <c r="C1604" i="1"/>
  <c r="H1605" i="1"/>
  <c r="G1594" i="1"/>
  <c r="G1592" i="1"/>
  <c r="H1591" i="1"/>
  <c r="H1587" i="1"/>
  <c r="H1583" i="1"/>
  <c r="H1585" i="1"/>
  <c r="H34" i="3"/>
  <c r="C1555" i="1"/>
  <c r="D5" i="7"/>
  <c r="E114" i="6"/>
  <c r="E36" i="9"/>
  <c r="B36" i="9" s="1"/>
  <c r="G1682" i="1"/>
  <c r="G704" i="1"/>
  <c r="G737" i="1"/>
  <c r="E54" i="9"/>
  <c r="B54" i="9" s="1"/>
  <c r="F241" i="9"/>
  <c r="E50" i="9"/>
  <c r="B50" i="9" s="1"/>
  <c r="F236" i="9"/>
  <c r="B236" i="9" s="1"/>
  <c r="E312" i="9"/>
  <c r="B312" i="9" s="1"/>
  <c r="E311" i="9"/>
  <c r="B311" i="9" s="1"/>
  <c r="E322" i="9"/>
  <c r="B322" i="9" s="1"/>
  <c r="E326" i="9"/>
  <c r="B326" i="9" s="1"/>
  <c r="H648" i="1"/>
  <c r="E26" i="9"/>
  <c r="B26" i="9" s="1"/>
  <c r="G649" i="1"/>
  <c r="H649" i="1"/>
  <c r="F656" i="4"/>
  <c r="E31" i="9"/>
  <c r="B31" i="9" s="1"/>
  <c r="E307" i="9"/>
  <c r="B307" i="9" s="1"/>
  <c r="E320" i="9"/>
  <c r="B320" i="9" s="1"/>
  <c r="E324" i="9"/>
  <c r="B324" i="9" s="1"/>
  <c r="G645" i="1"/>
  <c r="H423" i="1"/>
  <c r="G388" i="1"/>
  <c r="G389" i="1"/>
  <c r="F393" i="4"/>
  <c r="G381" i="1"/>
  <c r="G374" i="1"/>
  <c r="G377" i="1"/>
  <c r="E373" i="4"/>
  <c r="D368" i="1" s="1"/>
  <c r="H368" i="1" s="1"/>
  <c r="G300" i="1"/>
  <c r="G299" i="1"/>
  <c r="E648" i="4"/>
  <c r="D642" i="1" s="1"/>
  <c r="G642" i="1" s="1"/>
  <c r="G298" i="1"/>
  <c r="G421" i="1"/>
  <c r="G422" i="1"/>
  <c r="F426" i="4"/>
  <c r="E647" i="4"/>
  <c r="D641" i="1" s="1"/>
  <c r="E294" i="9"/>
  <c r="B294" i="9" s="1"/>
  <c r="E83" i="9"/>
  <c r="B83" i="9" s="1"/>
  <c r="G258" i="1"/>
  <c r="G265" i="1"/>
  <c r="G267" i="1"/>
  <c r="F269" i="4"/>
  <c r="E82" i="9"/>
  <c r="B82" i="9" s="1"/>
  <c r="E57" i="9"/>
  <c r="B57" i="9" s="1"/>
  <c r="H174" i="1"/>
  <c r="H166" i="1"/>
  <c r="D161" i="1"/>
  <c r="F160" i="4"/>
  <c r="F237" i="9"/>
  <c r="D150" i="1"/>
  <c r="H133" i="1"/>
  <c r="G130" i="1"/>
  <c r="G131" i="1"/>
  <c r="G132" i="1"/>
  <c r="E125" i="4"/>
  <c r="D121" i="1" s="1"/>
  <c r="E46" i="9"/>
  <c r="B46" i="9" s="1"/>
  <c r="F91" i="4"/>
  <c r="G87" i="1"/>
  <c r="G89" i="1"/>
  <c r="H66" i="1"/>
  <c r="G64" i="1"/>
  <c r="G65" i="1"/>
  <c r="E34" i="9"/>
  <c r="B34" i="9" s="1"/>
  <c r="E49" i="4"/>
  <c r="D45" i="1" s="1"/>
  <c r="F68" i="4"/>
  <c r="G54" i="1"/>
  <c r="G55" i="1"/>
  <c r="E30" i="9"/>
  <c r="B30" i="9" s="1"/>
  <c r="H1420" i="1"/>
  <c r="G1420" i="1"/>
  <c r="H1422" i="1"/>
  <c r="G1422" i="1"/>
  <c r="H1424" i="1"/>
  <c r="G1424" i="1"/>
  <c r="H1426" i="1"/>
  <c r="G1426" i="1"/>
  <c r="H1428" i="1"/>
  <c r="G1428" i="1"/>
  <c r="H1548" i="1"/>
  <c r="G1548" i="1"/>
  <c r="I1548" i="1" s="1"/>
  <c r="J1548" i="1"/>
  <c r="G1552" i="1"/>
  <c r="H1552" i="1"/>
  <c r="G1558" i="1"/>
  <c r="H1558" i="1"/>
  <c r="G1562" i="1"/>
  <c r="H1562" i="1"/>
  <c r="G1611" i="1"/>
  <c r="H1611" i="1"/>
  <c r="G1631" i="1"/>
  <c r="H1631" i="1"/>
  <c r="G1663" i="1"/>
  <c r="H1663" i="1"/>
  <c r="H1556" i="1"/>
  <c r="G1556" i="1"/>
  <c r="G1579" i="1"/>
  <c r="J1579" i="1"/>
  <c r="H1579" i="1"/>
  <c r="G1581" i="1"/>
  <c r="I1581" i="1" s="1"/>
  <c r="J1581" i="1"/>
  <c r="H1581" i="1"/>
  <c r="G1609" i="1"/>
  <c r="H1609" i="1"/>
  <c r="G1629" i="1"/>
  <c r="H1629" i="1"/>
  <c r="G1661" i="1"/>
  <c r="H1661" i="1"/>
  <c r="G1412" i="1"/>
  <c r="G1416" i="1"/>
  <c r="H1421" i="1"/>
  <c r="G1421" i="1"/>
  <c r="H1423" i="1"/>
  <c r="G1423" i="1"/>
  <c r="H1425" i="1"/>
  <c r="G1425" i="1"/>
  <c r="H1427" i="1"/>
  <c r="G142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5" i="1"/>
  <c r="H1487" i="1"/>
  <c r="H1489" i="1"/>
  <c r="H1491" i="1"/>
  <c r="H1493" i="1"/>
  <c r="H1495" i="1"/>
  <c r="H1497" i="1"/>
  <c r="H1499" i="1"/>
  <c r="H1501" i="1"/>
  <c r="H1503" i="1"/>
  <c r="H1505" i="1"/>
  <c r="H1507" i="1"/>
  <c r="H1509" i="1"/>
  <c r="H1511" i="1"/>
  <c r="H1513" i="1"/>
  <c r="H1515" i="1"/>
  <c r="H1517" i="1"/>
  <c r="H1519" i="1"/>
  <c r="H1521" i="1"/>
  <c r="H1523" i="1"/>
  <c r="H1525" i="1"/>
  <c r="H1527" i="1"/>
  <c r="H1529" i="1"/>
  <c r="H1531" i="1"/>
  <c r="H1533" i="1"/>
  <c r="H1535" i="1"/>
  <c r="I1542" i="1"/>
  <c r="J1547" i="1"/>
  <c r="H1550" i="1"/>
  <c r="G1550" i="1"/>
  <c r="J1550" i="1"/>
  <c r="J1552" i="1"/>
  <c r="J1558" i="1"/>
  <c r="J1562" i="1"/>
  <c r="G1595" i="1"/>
  <c r="H1595" i="1"/>
  <c r="G1647" i="1"/>
  <c r="H1647" i="1"/>
  <c r="G1401" i="1"/>
  <c r="G1411" i="1"/>
  <c r="H1413" i="1"/>
  <c r="G1415" i="1"/>
  <c r="H1417" i="1"/>
  <c r="G1419" i="1"/>
  <c r="H1540" i="1"/>
  <c r="H1545" i="1"/>
  <c r="I1551" i="1"/>
  <c r="H1555" i="1"/>
  <c r="G1555" i="1"/>
  <c r="J1557" i="1"/>
  <c r="H1557" i="1"/>
  <c r="G1557" i="1"/>
  <c r="J1561" i="1"/>
  <c r="H1561" i="1"/>
  <c r="G1561" i="1"/>
  <c r="J1578" i="1"/>
  <c r="H1578" i="1"/>
  <c r="J1580" i="1"/>
  <c r="H1580" i="1"/>
  <c r="G1593" i="1"/>
  <c r="H1593" i="1"/>
  <c r="G1645" i="1"/>
  <c r="H1645" i="1"/>
  <c r="F170" i="4"/>
  <c r="D164" i="4"/>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G1543" i="1"/>
  <c r="I1543" i="1" s="1"/>
  <c r="G1545" i="1"/>
  <c r="G1547" i="1"/>
  <c r="J1566" i="1"/>
  <c r="J1568" i="1"/>
  <c r="J1570" i="1"/>
  <c r="G1572" i="1"/>
  <c r="I1574" i="1"/>
  <c r="I1576" i="1"/>
  <c r="H1677" i="1"/>
  <c r="H1679" i="1"/>
  <c r="F50" i="4"/>
  <c r="D49" i="4"/>
  <c r="F98" i="4"/>
  <c r="D82" i="4"/>
  <c r="F134" i="4"/>
  <c r="F154" i="4"/>
  <c r="D153" i="4"/>
  <c r="F262" i="4"/>
  <c r="D360" i="4"/>
  <c r="F431" i="4"/>
  <c r="D430" i="4"/>
  <c r="E640" i="4"/>
  <c r="D634" i="1" s="1"/>
  <c r="H1547" i="1"/>
  <c r="G1554" i="1"/>
  <c r="I1554" i="1" s="1"/>
  <c r="J1554" i="1"/>
  <c r="G1560" i="1"/>
  <c r="I1560" i="1" s="1"/>
  <c r="J1560" i="1"/>
  <c r="G1565" i="1"/>
  <c r="I1565" i="1" s="1"/>
  <c r="G1567" i="1"/>
  <c r="I1567" i="1" s="1"/>
  <c r="G1569" i="1"/>
  <c r="I1569" i="1" s="1"/>
  <c r="G1571" i="1"/>
  <c r="E7" i="4"/>
  <c r="F112" i="4"/>
  <c r="D106" i="4"/>
  <c r="F135" i="4"/>
  <c r="F202" i="4"/>
  <c r="E308" i="4"/>
  <c r="I1553" i="1"/>
  <c r="I1559" i="1"/>
  <c r="I1564" i="1"/>
  <c r="I1566" i="1"/>
  <c r="I1568" i="1"/>
  <c r="I1570" i="1"/>
  <c r="G1578" i="1"/>
  <c r="I1578" i="1" s="1"/>
  <c r="G1580" i="1"/>
  <c r="I1580" i="1" s="1"/>
  <c r="F8" i="4"/>
  <c r="D7" i="4"/>
  <c r="F126" i="4"/>
  <c r="D125" i="4"/>
  <c r="D417" i="4"/>
  <c r="F308" i="4"/>
  <c r="I22" i="3"/>
  <c r="C1622" i="1"/>
  <c r="I40" i="3"/>
  <c r="F537" i="4"/>
  <c r="D536" i="4"/>
  <c r="G339" i="9"/>
  <c r="E339" i="9" s="1"/>
  <c r="B339" i="9" s="1"/>
  <c r="F219" i="5"/>
  <c r="F114" i="6"/>
  <c r="H1582" i="1"/>
  <c r="D273" i="4"/>
  <c r="H336" i="9"/>
  <c r="E336" i="9" s="1"/>
  <c r="B336" i="9" s="1"/>
  <c r="F178" i="5"/>
  <c r="E177" i="5"/>
  <c r="F203" i="5"/>
  <c r="F277" i="5"/>
  <c r="D274" i="5"/>
  <c r="E141" i="6"/>
  <c r="D44" i="8"/>
  <c r="G343" i="9" s="1"/>
  <c r="E343" i="9" s="1"/>
  <c r="E37" i="9"/>
  <c r="B37" i="9" s="1"/>
  <c r="B43" i="9"/>
  <c r="D230" i="4"/>
  <c r="D522" i="4"/>
  <c r="F581" i="4"/>
  <c r="D571" i="4"/>
  <c r="F585" i="4"/>
  <c r="D584" i="4"/>
  <c r="F12" i="5"/>
  <c r="D7" i="5"/>
  <c r="E5" i="7"/>
  <c r="B51" i="9"/>
  <c r="E82" i="4"/>
  <c r="D78" i="1" s="1"/>
  <c r="E164" i="4"/>
  <c r="D160" i="1" s="1"/>
  <c r="G156" i="9"/>
  <c r="E156" i="9" s="1"/>
  <c r="B156" i="9" s="1"/>
  <c r="F607" i="4"/>
  <c r="F13" i="5"/>
  <c r="F71" i="5"/>
  <c r="E70" i="5"/>
  <c r="F70" i="5" s="1"/>
  <c r="F136" i="5"/>
  <c r="D135" i="5"/>
  <c r="G315" i="9"/>
  <c r="G316" i="9"/>
  <c r="F150" i="5"/>
  <c r="D147" i="5"/>
  <c r="F252" i="5"/>
  <c r="G348" i="9"/>
  <c r="E348" i="9" s="1"/>
  <c r="D141" i="6"/>
  <c r="F5" i="6"/>
  <c r="E29" i="9"/>
  <c r="B29" i="9" s="1"/>
  <c r="B35" i="9"/>
  <c r="B39" i="9"/>
  <c r="E41" i="9"/>
  <c r="B41" i="9" s="1"/>
  <c r="F89" i="5"/>
  <c r="F204" i="5"/>
  <c r="F36" i="6"/>
  <c r="F130" i="6"/>
  <c r="E71" i="9"/>
  <c r="B71" i="9" s="1"/>
  <c r="B76" i="9"/>
  <c r="F636" i="4"/>
  <c r="H316" i="9"/>
  <c r="H315" i="9"/>
  <c r="D88" i="5"/>
  <c r="D177" i="5"/>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310"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M228" i="9"/>
  <c r="G207" i="9"/>
  <c r="E207"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200" i="9"/>
  <c r="E200" i="9" s="1"/>
  <c r="B200" i="9" s="1"/>
  <c r="G196" i="9"/>
  <c r="E196" i="9" s="1"/>
  <c r="B196" i="9" s="1"/>
  <c r="G192" i="9"/>
  <c r="E192" i="9" s="1"/>
  <c r="B192" i="9" s="1"/>
  <c r="G188" i="9"/>
  <c r="E188" i="9" s="1"/>
  <c r="B188" i="9" s="1"/>
  <c r="G184" i="9"/>
  <c r="E184" i="9" s="1"/>
  <c r="B184" i="9" s="1"/>
  <c r="H180" i="9"/>
  <c r="H179" i="9"/>
  <c r="I10" i="9"/>
  <c r="E67" i="9"/>
  <c r="B67" i="9" s="1"/>
  <c r="E75" i="9"/>
  <c r="B75" i="9" s="1"/>
  <c r="F298" i="9"/>
  <c r="B229" i="9"/>
  <c r="B231" i="9"/>
  <c r="B233" i="9"/>
  <c r="B235" i="9"/>
  <c r="B237" i="9"/>
  <c r="B239" i="9"/>
  <c r="B241" i="9"/>
  <c r="B243" i="9"/>
  <c r="B245" i="9"/>
  <c r="B247" i="9"/>
  <c r="B249" i="9"/>
  <c r="B251" i="9"/>
  <c r="B253" i="9"/>
  <c r="B255" i="9"/>
  <c r="B257" i="9"/>
  <c r="B259" i="9"/>
  <c r="B261" i="9"/>
  <c r="B263" i="9"/>
  <c r="B265" i="9"/>
  <c r="B319" i="9"/>
  <c r="B323" i="9"/>
  <c r="B331" i="9"/>
  <c r="E305" i="9"/>
  <c r="B305" i="9" s="1"/>
  <c r="E327" i="9"/>
  <c r="B327" i="9" s="1"/>
  <c r="E329" i="9"/>
  <c r="B329" i="9" s="1"/>
  <c r="I1541" i="1" l="1"/>
  <c r="I1557" i="1"/>
  <c r="G346" i="9"/>
  <c r="E346" i="9" s="1"/>
  <c r="B346" i="9" s="1"/>
  <c r="E251" i="5"/>
  <c r="I25" i="3" s="1"/>
  <c r="G1259" i="1"/>
  <c r="H1259" i="1"/>
  <c r="G1018" i="1"/>
  <c r="H1018" i="1"/>
  <c r="G1017" i="1"/>
  <c r="H1017" i="1"/>
  <c r="H1252" i="1"/>
  <c r="G1252" i="1"/>
  <c r="H1087" i="1"/>
  <c r="G1087" i="1"/>
  <c r="H1604" i="1"/>
  <c r="G1604" i="1"/>
  <c r="C1538" i="1"/>
  <c r="H33" i="3"/>
  <c r="I1558" i="1"/>
  <c r="I30" i="3"/>
  <c r="D1510" i="1"/>
  <c r="B207" i="9"/>
  <c r="F647" i="4"/>
  <c r="H642" i="1"/>
  <c r="E360" i="4"/>
  <c r="D355" i="1" s="1"/>
  <c r="G368" i="1"/>
  <c r="F373" i="4"/>
  <c r="H641" i="1"/>
  <c r="G641" i="1"/>
  <c r="G161" i="1"/>
  <c r="H161" i="1"/>
  <c r="H150" i="1"/>
  <c r="G150" i="1"/>
  <c r="F164" i="4"/>
  <c r="C160" i="1"/>
  <c r="B343" i="9"/>
  <c r="E316" i="9"/>
  <c r="B316" i="9" s="1"/>
  <c r="E69" i="5"/>
  <c r="D1075" i="1"/>
  <c r="F584" i="4"/>
  <c r="C578" i="1"/>
  <c r="F522" i="4"/>
  <c r="C516" i="1"/>
  <c r="F274" i="5"/>
  <c r="D251" i="5"/>
  <c r="C1278" i="1"/>
  <c r="F273" i="4"/>
  <c r="C269" i="1"/>
  <c r="F7" i="4"/>
  <c r="D6" i="4"/>
  <c r="C3" i="1"/>
  <c r="E6" i="4"/>
  <c r="D3" i="1"/>
  <c r="G24" i="9"/>
  <c r="H24" i="9"/>
  <c r="F153" i="4"/>
  <c r="D152" i="4"/>
  <c r="C149" i="1"/>
  <c r="I1545" i="1"/>
  <c r="I1550" i="1"/>
  <c r="E347" i="9"/>
  <c r="B348" i="9"/>
  <c r="I24" i="3"/>
  <c r="H19" i="9"/>
  <c r="E19" i="9" s="1"/>
  <c r="B19" i="9" s="1"/>
  <c r="D1181" i="1"/>
  <c r="E417" i="4"/>
  <c r="D412" i="1" s="1"/>
  <c r="D303" i="1"/>
  <c r="F82" i="4"/>
  <c r="C78" i="1"/>
  <c r="E179" i="9"/>
  <c r="B179" i="9" s="1"/>
  <c r="F228" i="9"/>
  <c r="B228" i="9" s="1"/>
  <c r="D176" i="5"/>
  <c r="F177" i="5"/>
  <c r="H24" i="3"/>
  <c r="C1181" i="1"/>
  <c r="E315" i="9"/>
  <c r="B315" i="9" s="1"/>
  <c r="I33" i="3"/>
  <c r="D1538" i="1"/>
  <c r="F230" i="4"/>
  <c r="C226" i="1"/>
  <c r="H1622" i="1"/>
  <c r="G1622" i="1"/>
  <c r="F417" i="4"/>
  <c r="C412" i="1"/>
  <c r="F49" i="4"/>
  <c r="C45" i="1"/>
  <c r="E152" i="4"/>
  <c r="I1562" i="1"/>
  <c r="I1552" i="1"/>
  <c r="I31" i="3"/>
  <c r="D1537" i="1"/>
  <c r="F430" i="4"/>
  <c r="D639" i="4"/>
  <c r="C424" i="1"/>
  <c r="E180" i="9"/>
  <c r="B180" i="9" s="1"/>
  <c r="E310" i="9"/>
  <c r="B310" i="9" s="1"/>
  <c r="E309" i="9"/>
  <c r="B309" i="9" s="1"/>
  <c r="F88" i="5"/>
  <c r="C1093" i="1"/>
  <c r="F141" i="6"/>
  <c r="C1537" i="1"/>
  <c r="H31" i="3"/>
  <c r="F147" i="5"/>
  <c r="C1152" i="1"/>
  <c r="F135" i="5"/>
  <c r="C1140" i="1"/>
  <c r="F7" i="5"/>
  <c r="H22" i="3"/>
  <c r="C1012" i="1"/>
  <c r="F571" i="4"/>
  <c r="C565" i="1"/>
  <c r="K1481" i="9"/>
  <c r="G344" i="9"/>
  <c r="E344" i="9" s="1"/>
  <c r="B344" i="9" s="1"/>
  <c r="I39" i="3"/>
  <c r="C1621" i="1"/>
  <c r="D69" i="5"/>
  <c r="F536" i="4"/>
  <c r="D535" i="4"/>
  <c r="C530" i="1"/>
  <c r="F125" i="4"/>
  <c r="C121" i="1"/>
  <c r="F106" i="4"/>
  <c r="C102" i="1"/>
  <c r="D418" i="4"/>
  <c r="F360" i="4"/>
  <c r="C355" i="1"/>
  <c r="E418" i="4"/>
  <c r="D413" i="1" s="1"/>
  <c r="I1561" i="1"/>
  <c r="I1579" i="1"/>
  <c r="E345" i="9" l="1"/>
  <c r="I10" i="3" s="1"/>
  <c r="D1255" i="1"/>
  <c r="E176" i="5"/>
  <c r="D1180" i="1" s="1"/>
  <c r="H1510" i="1"/>
  <c r="G1510" i="1"/>
  <c r="E24" i="9"/>
  <c r="E299" i="4"/>
  <c r="E300" i="4" s="1"/>
  <c r="D296" i="1" s="1"/>
  <c r="I18" i="3"/>
  <c r="D148" i="1"/>
  <c r="G1181" i="1"/>
  <c r="H1181" i="1"/>
  <c r="H303" i="1"/>
  <c r="G303" i="1"/>
  <c r="I17" i="3"/>
  <c r="E422" i="4"/>
  <c r="D2" i="1"/>
  <c r="H269" i="1"/>
  <c r="G269" i="1"/>
  <c r="F418" i="4"/>
  <c r="C413" i="1"/>
  <c r="F69" i="5"/>
  <c r="H23" i="3"/>
  <c r="C1074" i="1"/>
  <c r="H1537" i="1"/>
  <c r="G1537" i="1"/>
  <c r="H9" i="3"/>
  <c r="F639" i="4"/>
  <c r="C633" i="1"/>
  <c r="H78" i="1"/>
  <c r="G78" i="1"/>
  <c r="H149" i="1"/>
  <c r="G149" i="1"/>
  <c r="B24" i="9"/>
  <c r="D422" i="4"/>
  <c r="D300" i="4"/>
  <c r="F6" i="4"/>
  <c r="H17" i="3"/>
  <c r="C2" i="1"/>
  <c r="G1278" i="1"/>
  <c r="H1278" i="1"/>
  <c r="I23" i="3"/>
  <c r="D1074" i="1"/>
  <c r="E6" i="5"/>
  <c r="H102" i="1"/>
  <c r="G102" i="1"/>
  <c r="H530" i="1"/>
  <c r="G530" i="1"/>
  <c r="G1621" i="1"/>
  <c r="H1621" i="1"/>
  <c r="H11" i="3"/>
  <c r="G565" i="1"/>
  <c r="H565" i="1"/>
  <c r="D6" i="5"/>
  <c r="G1152" i="1"/>
  <c r="H1152" i="1"/>
  <c r="G412" i="1"/>
  <c r="H412" i="1"/>
  <c r="H226" i="1"/>
  <c r="G226" i="1"/>
  <c r="C1180" i="1"/>
  <c r="D299" i="4"/>
  <c r="F152" i="4"/>
  <c r="H18" i="3"/>
  <c r="C148" i="1"/>
  <c r="F251" i="5"/>
  <c r="H25" i="3"/>
  <c r="C1255" i="1"/>
  <c r="G578" i="1"/>
  <c r="H578" i="1"/>
  <c r="G160" i="1"/>
  <c r="H160" i="1"/>
  <c r="G355" i="1"/>
  <c r="H355" i="1"/>
  <c r="D640" i="4"/>
  <c r="F535" i="4"/>
  <c r="C529" i="1"/>
  <c r="G1093" i="1"/>
  <c r="H1093" i="1"/>
  <c r="H121" i="1"/>
  <c r="G121" i="1"/>
  <c r="G1012" i="1"/>
  <c r="H1012" i="1"/>
  <c r="G1140" i="1"/>
  <c r="H1140" i="1"/>
  <c r="H424" i="1"/>
  <c r="G424" i="1"/>
  <c r="H45" i="1"/>
  <c r="G45" i="1"/>
  <c r="H1538" i="1"/>
  <c r="G1538" i="1"/>
  <c r="H3" i="1"/>
  <c r="G3" i="1"/>
  <c r="H516" i="1"/>
  <c r="G516" i="1"/>
  <c r="G1075" i="1"/>
  <c r="H1075" i="1"/>
  <c r="E342" i="9"/>
  <c r="F176" i="5" l="1"/>
  <c r="D301" i="4"/>
  <c r="F299" i="4"/>
  <c r="D423" i="4"/>
  <c r="C295" i="1"/>
  <c r="N3" i="9"/>
  <c r="I11" i="3"/>
  <c r="H2" i="1"/>
  <c r="G2" i="1"/>
  <c r="D643" i="4"/>
  <c r="D424" i="4"/>
  <c r="F422" i="4"/>
  <c r="C417" i="1"/>
  <c r="G633" i="1"/>
  <c r="H633" i="1"/>
  <c r="H413" i="1"/>
  <c r="G413" i="1"/>
  <c r="H529" i="1"/>
  <c r="G529" i="1"/>
  <c r="H148" i="1"/>
  <c r="G148" i="1"/>
  <c r="G1180" i="1"/>
  <c r="H1180" i="1"/>
  <c r="G306" i="9"/>
  <c r="E306" i="9" s="1"/>
  <c r="B306" i="9" s="1"/>
  <c r="G299" i="9"/>
  <c r="F6" i="5"/>
  <c r="C1011" i="1"/>
  <c r="G1074" i="1"/>
  <c r="H1074" i="1"/>
  <c r="E643" i="4"/>
  <c r="D417" i="1"/>
  <c r="F640" i="4"/>
  <c r="C634" i="1"/>
  <c r="H299" i="9"/>
  <c r="D1011" i="1"/>
  <c r="F300" i="4"/>
  <c r="C296" i="1"/>
  <c r="G1255" i="1"/>
  <c r="H1255" i="1"/>
  <c r="K3" i="9"/>
  <c r="I9" i="3"/>
  <c r="E423" i="4"/>
  <c r="E301" i="4"/>
  <c r="D297" i="1" s="1"/>
  <c r="D295" i="1"/>
  <c r="E644" i="4" l="1"/>
  <c r="E645" i="4" s="1"/>
  <c r="H20" i="9"/>
  <c r="E425" i="4"/>
  <c r="D420" i="1" s="1"/>
  <c r="D418" i="1"/>
  <c r="E424" i="4"/>
  <c r="D419" i="1" s="1"/>
  <c r="H295" i="1"/>
  <c r="G295" i="1"/>
  <c r="H296" i="1"/>
  <c r="G296" i="1"/>
  <c r="G634" i="1"/>
  <c r="H634" i="1"/>
  <c r="D637" i="1"/>
  <c r="H8" i="3"/>
  <c r="G1011" i="1"/>
  <c r="H1011" i="1"/>
  <c r="F424" i="4"/>
  <c r="C419" i="1"/>
  <c r="D644" i="4"/>
  <c r="D425" i="4"/>
  <c r="F423" i="4"/>
  <c r="C418" i="1"/>
  <c r="G20" i="9"/>
  <c r="F643" i="4"/>
  <c r="C637" i="1"/>
  <c r="E299" i="9"/>
  <c r="H417" i="1"/>
  <c r="G417" i="1"/>
  <c r="F301" i="4"/>
  <c r="C297" i="1"/>
  <c r="E20" i="9" l="1"/>
  <c r="B20" i="9" s="1"/>
  <c r="G297" i="1"/>
  <c r="H297" i="1"/>
  <c r="B299" i="9"/>
  <c r="D646" i="4"/>
  <c r="F644" i="4"/>
  <c r="C638" i="1"/>
  <c r="G637" i="1"/>
  <c r="H637" i="1"/>
  <c r="G418" i="1"/>
  <c r="H418" i="1"/>
  <c r="H419" i="1"/>
  <c r="G419" i="1"/>
  <c r="M3" i="9"/>
  <c r="D645" i="4"/>
  <c r="F425" i="4"/>
  <c r="C420" i="1"/>
  <c r="D639" i="1"/>
  <c r="E646" i="4"/>
  <c r="E649" i="4" s="1"/>
  <c r="D638" i="1"/>
  <c r="I19" i="3" l="1"/>
  <c r="D643" i="1"/>
  <c r="G420" i="1"/>
  <c r="H420" i="1"/>
  <c r="G638" i="1"/>
  <c r="H638" i="1"/>
  <c r="E650" i="4"/>
  <c r="D640" i="1"/>
  <c r="H334" i="9"/>
  <c r="G334" i="9"/>
  <c r="D649" i="4"/>
  <c r="F645" i="4"/>
  <c r="C639" i="1"/>
  <c r="D650" i="4"/>
  <c r="F646" i="4"/>
  <c r="C640" i="1"/>
  <c r="E334" i="9" l="1"/>
  <c r="B334" i="9" s="1"/>
  <c r="F649" i="4"/>
  <c r="H19" i="3"/>
  <c r="C643" i="1"/>
  <c r="G297" i="9"/>
  <c r="E297" i="9" s="1"/>
  <c r="B297" i="9" s="1"/>
  <c r="I20" i="3"/>
  <c r="D644" i="1"/>
  <c r="F650" i="4"/>
  <c r="H20" i="3"/>
  <c r="C644" i="1"/>
  <c r="G640" i="1"/>
  <c r="H640" i="1"/>
  <c r="G639" i="1"/>
  <c r="H639" i="1"/>
  <c r="H7" i="3"/>
  <c r="E298" i="9" l="1"/>
  <c r="I8" i="3" s="1"/>
  <c r="G643" i="1"/>
  <c r="H643" i="1"/>
  <c r="J3" i="9"/>
  <c r="G644" i="1"/>
  <c r="H644" i="1"/>
  <c r="G295" i="9" l="1"/>
  <c r="L293" i="9"/>
  <c r="F293" i="9" s="1"/>
  <c r="H295" i="9"/>
  <c r="H18" i="9"/>
  <c r="H22" i="9"/>
  <c r="G18" i="9"/>
  <c r="M15" i="9"/>
  <c r="I12" i="9"/>
  <c r="H21" i="9"/>
  <c r="I17" i="9"/>
  <c r="J11" i="9"/>
  <c r="I8" i="9"/>
  <c r="K10" i="9"/>
  <c r="J7" i="9"/>
  <c r="G16" i="9"/>
  <c r="K6" i="9"/>
  <c r="J6" i="9"/>
  <c r="I11" i="9"/>
  <c r="H17" i="9"/>
  <c r="K7" i="9"/>
  <c r="J12" i="9"/>
  <c r="K8" i="9"/>
  <c r="J13" i="9"/>
  <c r="J9" i="9"/>
  <c r="J10" i="9"/>
  <c r="E10" i="9" s="1"/>
  <c r="B10" i="9" s="1"/>
  <c r="I6" i="9"/>
  <c r="K12" i="9"/>
  <c r="G17" i="9"/>
  <c r="I7" i="9"/>
  <c r="K13" i="9"/>
  <c r="J8" i="9"/>
  <c r="G15" i="9"/>
  <c r="H15" i="9"/>
  <c r="I13" i="9"/>
  <c r="K9" i="9"/>
  <c r="L15" i="9"/>
  <c r="G21" i="9"/>
  <c r="E21" i="9" s="1"/>
  <c r="B21" i="9" s="1"/>
  <c r="I9" i="9"/>
  <c r="H16" i="9"/>
  <c r="J5" i="9"/>
  <c r="L16" i="9"/>
  <c r="K5" i="9"/>
  <c r="M16" i="9"/>
  <c r="G22" i="9"/>
  <c r="I5" i="9"/>
  <c r="K11" i="9"/>
  <c r="J17" i="9"/>
  <c r="E22" i="9" l="1"/>
  <c r="B22" i="9" s="1"/>
  <c r="F15" i="9"/>
  <c r="E17" i="9"/>
  <c r="B17" i="9" s="1"/>
  <c r="E8" i="9"/>
  <c r="B8" i="9" s="1"/>
  <c r="E12" i="9"/>
  <c r="B12" i="9" s="1"/>
  <c r="E15" i="9"/>
  <c r="E13" i="9"/>
  <c r="B13" i="9" s="1"/>
  <c r="F16" i="9"/>
  <c r="E16" i="9"/>
  <c r="E9" i="9"/>
  <c r="B9" i="9" s="1"/>
  <c r="E6" i="9"/>
  <c r="B6" i="9" s="1"/>
  <c r="E11" i="9"/>
  <c r="B11" i="9" s="1"/>
  <c r="E18" i="9"/>
  <c r="B18" i="9" s="1"/>
  <c r="B293" i="9"/>
  <c r="F23" i="9"/>
  <c r="E5" i="9"/>
  <c r="E7" i="9"/>
  <c r="B7" i="9" s="1"/>
  <c r="E295" i="9"/>
  <c r="B15" i="9" l="1"/>
  <c r="F14" i="9"/>
  <c r="F3" i="9" s="1"/>
  <c r="E14" i="9"/>
  <c r="I13" i="3" s="1"/>
  <c r="B16" i="9"/>
  <c r="E4" i="9"/>
  <c r="B5" i="9"/>
  <c r="B295" i="9"/>
  <c r="E23" i="9"/>
  <c r="I7" i="3" s="1"/>
  <c r="E3" i="9" l="1"/>
</calcChain>
</file>

<file path=xl/sharedStrings.xml><?xml version="1.0" encoding="utf-8"?>
<sst xmlns="http://schemas.openxmlformats.org/spreadsheetml/2006/main" count="4733" uniqueCount="3656">
  <si>
    <t>Obveznik:</t>
  </si>
  <si>
    <t>23091 - OSNOVNA ŠKOLA SINIŠE GLAVAŠEVIĆA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</si>
  <si>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</si>
  <si>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</si>
  <si>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</si>
  <si>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</si>
  <si>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</si>
  <si>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</si>
  <si>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</si>
  <si>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</si>
  <si>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</si>
  <si>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</si>
  <si>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</si>
  <si>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</si>
  <si>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</si>
  <si>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</si>
  <si>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</si>
  <si>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</si>
  <si>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</si>
  <si>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</si>
  <si>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</si>
  <si>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</si>
  <si>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</si>
  <si>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</si>
  <si>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</si>
  <si>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</si>
  <si>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</si>
  <si>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</si>
  <si>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</si>
  <si>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</si>
  <si>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</si>
  <si>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</si>
  <si>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</si>
  <si>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</si>
  <si>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</si>
  <si>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</si>
  <si>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</si>
  <si>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</si>
  <si>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</si>
  <si>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</si>
  <si>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</si>
  <si>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</si>
  <si>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</si>
  <si>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</si>
  <si>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</si>
  <si>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</si>
  <si>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</si>
  <si>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</si>
  <si>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</si>
  <si>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</si>
  <si>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</si>
  <si>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</si>
  <si>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</si>
  <si>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</si>
  <si>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</si>
  <si>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</si>
  <si>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</si>
  <si>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</si>
  <si>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</si>
  <si>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</si>
  <si>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</si>
  <si>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</si>
  <si>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</si>
  <si>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</si>
  <si>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</si>
  <si>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</si>
  <si>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</si>
  <si>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</si>
  <si>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</si>
  <si>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</si>
  <si>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</si>
  <si>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</si>
  <si>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</si>
  <si>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</si>
  <si>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</si>
  <si>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</si>
  <si>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</si>
  <si>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</si>
  <si>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</si>
  <si>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</si>
  <si>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</si>
  <si>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</si>
  <si>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</si>
  <si>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</si>
  <si>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</si>
  <si>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</si>
  <si>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</si>
  <si>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</si>
  <si>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</si>
  <si>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</si>
  <si>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</si>
  <si>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</si>
  <si>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</si>
  <si>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</si>
  <si>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</si>
  <si>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</si>
  <si>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</si>
  <si>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</si>
  <si>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</si>
  <si>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</si>
  <si>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</si>
  <si>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</si>
  <si>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</si>
  <si>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</si>
  <si>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</si>
  <si>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</si>
  <si>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</si>
  <si>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</si>
  <si>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</si>
  <si>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</si>
  <si>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</si>
  <si>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</si>
  <si>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</si>
  <si>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</si>
  <si>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</si>
  <si>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</si>
  <si>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</si>
  <si>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</si>
  <si>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</si>
  <si>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</si>
  <si>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</si>
  <si>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</si>
  <si>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</si>
  <si>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</si>
  <si>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</si>
  <si>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</si>
  <si>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</si>
  <si>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</si>
  <si>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</si>
  <si>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</si>
  <si>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</si>
  <si>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</si>
  <si>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</si>
  <si>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</si>
  <si>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</si>
  <si>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</si>
  <si>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</si>
  <si>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</si>
  <si>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</si>
  <si>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</si>
  <si>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</si>
  <si>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</si>
  <si>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</si>
  <si>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</si>
  <si>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</si>
  <si>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</si>
  <si>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</si>
  <si>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</si>
  <si>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</si>
  <si>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</si>
  <si>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</si>
  <si>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</si>
  <si>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</si>
  <si>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</si>
  <si>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</si>
  <si>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</si>
  <si>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</si>
  <si>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</si>
  <si>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</si>
  <si>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</si>
  <si>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</si>
  <si>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</si>
  <si>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</si>
  <si>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</si>
  <si>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</si>
  <si>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</si>
  <si>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</si>
  <si>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</si>
  <si>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</si>
  <si>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</si>
  <si>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</si>
  <si>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</si>
  <si>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</si>
  <si>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</si>
  <si>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</si>
  <si>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</si>
  <si>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</si>
  <si>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</si>
  <si>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</si>
  <si>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</si>
  <si>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</si>
  <si>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</si>
  <si>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</si>
  <si>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</si>
  <si>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</si>
  <si>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</si>
  <si>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</si>
  <si>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</si>
  <si>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</si>
  <si>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</si>
  <si>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</si>
  <si>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</si>
  <si>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</si>
  <si>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</si>
  <si>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</si>
  <si>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</si>
  <si>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</si>
  <si>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</si>
  <si>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</si>
  <si>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</si>
  <si>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</si>
  <si>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</si>
  <si>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</si>
  <si>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</si>
  <si>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</si>
  <si>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</si>
  <si>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</si>
  <si>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</si>
  <si>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</si>
  <si>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</si>
  <si>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</si>
  <si>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</si>
  <si>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</si>
  <si>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</si>
  <si>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</si>
  <si>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</si>
  <si>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</si>
  <si>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</si>
  <si>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</si>
  <si>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</si>
  <si>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</si>
  <si>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</si>
  <si>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</si>
  <si>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</si>
  <si>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</si>
  <si>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</si>
  <si>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</si>
  <si>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</si>
  <si>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</si>
  <si>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</si>
  <si>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</si>
  <si>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</si>
  <si>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</si>
  <si>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</si>
  <si>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</si>
  <si>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</si>
  <si>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</si>
  <si>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</si>
  <si>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</si>
  <si>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</si>
  <si>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</si>
  <si>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</si>
  <si>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</si>
  <si>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</si>
  <si>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</si>
  <si>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</si>
  <si>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</si>
  <si>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</si>
  <si>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</si>
  <si>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</si>
  <si>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</si>
  <si>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</si>
  <si>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</si>
  <si>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</si>
  <si>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</si>
  <si>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</si>
  <si>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</si>
  <si>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</si>
  <si>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</si>
  <si>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</si>
  <si>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</si>
  <si>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</si>
  <si>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</si>
  <si>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</si>
  <si>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</si>
  <si>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</si>
  <si>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</si>
  <si>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</si>
  <si>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</si>
  <si>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</si>
  <si>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</si>
  <si>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</si>
  <si>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</si>
  <si>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</si>
  <si>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</si>
  <si>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</si>
  <si>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</si>
  <si>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</si>
  <si>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</si>
  <si>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</si>
  <si>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</si>
  <si>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</si>
  <si>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</si>
  <si>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</si>
  <si>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</si>
  <si>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</si>
  <si>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</si>
  <si>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</si>
  <si>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</si>
  <si>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</si>
  <si>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</si>
  <si>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</si>
  <si>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</si>
  <si>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</si>
  <si>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</si>
  <si>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</si>
  <si>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</si>
  <si>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</si>
  <si>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</si>
  <si>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</si>
  <si>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</si>
  <si>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</si>
  <si>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</si>
  <si>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</si>
  <si>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</si>
  <si>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</si>
  <si>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</si>
  <si>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</si>
  <si>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</si>
  <si>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</si>
  <si>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</si>
  <si>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</si>
  <si>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</si>
  <si>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</si>
  <si>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</si>
  <si>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</si>
  <si>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</si>
  <si>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</si>
  <si>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</si>
  <si>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</si>
  <si>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</si>
  <si>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</si>
  <si>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</si>
  <si>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</si>
  <si>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</si>
  <si>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</si>
  <si>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</si>
  <si>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</si>
  <si>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</si>
  <si>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</si>
  <si>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</si>
  <si>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</si>
  <si>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</si>
  <si>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</si>
  <si>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</si>
  <si>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</si>
  <si>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</si>
  <si>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</si>
  <si>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</si>
  <si>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</si>
  <si>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</si>
  <si>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</si>
  <si>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</si>
  <si>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</si>
  <si>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</si>
  <si>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</si>
  <si>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</si>
  <si>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</si>
  <si>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</si>
  <si>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</si>
  <si>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</si>
  <si>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</si>
  <si>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</si>
  <si>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</si>
  <si>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</si>
  <si>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</si>
  <si>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</si>
  <si>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</si>
  <si>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</si>
  <si>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</si>
  <si>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</si>
  <si>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</si>
  <si>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</si>
  <si>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</si>
  <si>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</si>
  <si>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</si>
  <si>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</si>
  <si>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</si>
  <si>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</si>
  <si>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</si>
  <si>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</si>
  <si>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</si>
  <si>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</si>
  <si>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</si>
  <si>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</si>
  <si>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</si>
  <si>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</si>
  <si>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</si>
  <si>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</si>
  <si>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</si>
  <si>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</si>
  <si>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</si>
  <si>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</si>
  <si>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</si>
  <si>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</si>
  <si>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</si>
  <si>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</si>
  <si>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</si>
  <si>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</si>
  <si>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</si>
  <si>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</si>
  <si>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</si>
  <si>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</si>
  <si>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</si>
  <si>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</si>
  <si>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</si>
  <si>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</si>
  <si>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</si>
  <si>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</si>
  <si>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</si>
  <si>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</si>
  <si>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</si>
  <si>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</si>
  <si>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</si>
  <si>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</si>
  <si>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</si>
  <si>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</si>
  <si>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</si>
  <si>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</si>
  <si>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</si>
  <si>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</si>
  <si>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</si>
  <si>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</si>
  <si>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</si>
  <si>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</si>
  <si>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</si>
  <si>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</si>
  <si>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</si>
  <si>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</si>
  <si>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</si>
  <si>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</si>
  <si>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</si>
  <si>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</si>
  <si>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</si>
  <si>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</si>
  <si>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</si>
  <si>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</si>
  <si>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</si>
  <si>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</si>
  <si>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</si>
  <si>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</si>
  <si>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</si>
  <si>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</si>
  <si>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</si>
  <si>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</si>
  <si>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</si>
  <si>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</si>
  <si>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</si>
  <si>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</si>
  <si>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</si>
  <si>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</si>
  <si>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</si>
  <si>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</si>
  <si>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</si>
  <si>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</si>
  <si>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</si>
  <si>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</si>
  <si>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</si>
  <si>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</si>
  <si>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</si>
  <si>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</si>
  <si>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</si>
  <si>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</si>
  <si>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</si>
  <si>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</si>
  <si>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</si>
  <si>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</si>
  <si>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</si>
  <si>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</si>
  <si>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</si>
  <si>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</si>
  <si>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</si>
  <si>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</si>
  <si>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</si>
  <si>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</si>
  <si>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</si>
  <si>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</si>
  <si>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</si>
  <si>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</si>
  <si>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</si>
  <si>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</si>
  <si>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</si>
  <si>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</si>
  <si>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</si>
  <si>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</si>
  <si>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</si>
  <si>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</si>
  <si>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</si>
  <si>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</si>
  <si>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</si>
  <si>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</si>
  <si>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</si>
  <si>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</si>
  <si>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</si>
  <si>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</si>
  <si>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</si>
  <si>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</si>
  <si>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</si>
  <si>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</si>
  <si>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</si>
  <si>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</si>
  <si>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</si>
  <si>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</si>
  <si>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</si>
  <si>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</si>
  <si>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</si>
  <si>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</si>
  <si>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</si>
  <si>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</si>
  <si>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</si>
  <si>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</si>
  <si>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</si>
  <si>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</si>
  <si>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</si>
  <si>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</si>
  <si>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</si>
  <si>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</si>
  <si>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</si>
  <si>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</si>
  <si>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</si>
  <si>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</si>
  <si>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</si>
  <si>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</si>
  <si>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</si>
  <si>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</si>
  <si>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</si>
  <si>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</si>
  <si>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</si>
  <si>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</si>
  <si>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</si>
  <si>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</si>
  <si>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</si>
  <si>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</si>
  <si>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</si>
  <si>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</si>
  <si>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</si>
  <si>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</si>
  <si>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</si>
  <si>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</si>
  <si>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</si>
  <si>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</si>
  <si>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</si>
  <si>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</si>
  <si>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</si>
  <si>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</si>
  <si>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</si>
  <si>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</si>
  <si>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</si>
  <si>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</si>
  <si>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</si>
  <si>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</si>
  <si>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</si>
  <si>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</si>
  <si>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</si>
  <si>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</si>
  <si>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</si>
  <si>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</si>
  <si>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</si>
  <si>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</si>
  <si>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</si>
  <si>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</si>
  <si>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</si>
  <si>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</si>
  <si>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</si>
  <si>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</si>
  <si>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</si>
  <si>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</si>
  <si>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</si>
  <si>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</si>
  <si>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</si>
  <si>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</si>
  <si>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</si>
  <si>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</si>
  <si>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</si>
  <si>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</si>
  <si>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</si>
  <si>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</si>
  <si>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</si>
  <si>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</si>
  <si>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</si>
  <si>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</si>
  <si>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</si>
  <si>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</si>
  <si>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</si>
  <si>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</si>
  <si>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</si>
  <si>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</si>
  <si>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</si>
  <si>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</si>
  <si>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</si>
  <si>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</si>
  <si>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</si>
  <si>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</si>
  <si>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</si>
  <si>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</si>
  <si>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</si>
  <si>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</si>
  <si>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</si>
  <si>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</si>
  <si>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</si>
  <si>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</si>
  <si>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</si>
  <si>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</si>
  <si>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</si>
  <si>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</si>
  <si>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</si>
  <si>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</si>
  <si>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</si>
  <si>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</si>
  <si>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</si>
  <si>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</si>
  <si>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</si>
  <si>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</si>
  <si>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</si>
  <si>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</si>
  <si>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</si>
  <si>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</si>
  <si>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</si>
  <si>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</si>
  <si>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</si>
  <si>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</si>
  <si>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</si>
  <si>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</si>
  <si>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</si>
  <si>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</si>
  <si>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</si>
  <si>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</si>
  <si>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</si>
  <si>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</si>
  <si>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</si>
  <si>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</si>
  <si>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</si>
  <si>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</si>
  <si>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</si>
  <si>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</si>
  <si>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</si>
  <si>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</si>
  <si>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</si>
  <si>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</si>
  <si>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</si>
  <si>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</si>
  <si>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</si>
  <si>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</si>
  <si>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</si>
  <si>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</si>
  <si>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</si>
  <si>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</si>
  <si>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</si>
  <si>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</si>
  <si>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</si>
  <si>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</si>
  <si>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</si>
  <si>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</si>
  <si>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</si>
  <si>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</si>
  <si>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</si>
  <si>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</si>
  <si>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</si>
  <si>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</si>
  <si>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</si>
  <si>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</si>
  <si>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</si>
  <si>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</si>
  <si>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</si>
  <si>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</si>
  <si>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</si>
  <si>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</si>
  <si>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</si>
  <si>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</si>
  <si>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</si>
  <si>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</si>
  <si>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</si>
  <si>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</si>
  <si>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</si>
  <si>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</si>
  <si>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</si>
  <si>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</si>
  <si>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</si>
  <si>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</si>
  <si>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</si>
  <si>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</si>
  <si>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</si>
  <si>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</si>
  <si>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</si>
  <si>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</si>
  <si>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</si>
  <si>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</si>
  <si>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</si>
  <si>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</si>
  <si>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</si>
  <si>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</si>
  <si>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</si>
  <si>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</si>
  <si>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</si>
  <si>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</si>
  <si>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</si>
  <si>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</si>
  <si>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</si>
  <si>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</si>
  <si>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</si>
  <si>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</si>
  <si>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</si>
  <si>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</si>
  <si>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</si>
  <si>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</si>
  <si>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</si>
  <si>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</si>
  <si>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</si>
  <si>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</si>
  <si>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</si>
  <si>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</si>
  <si>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</si>
  <si>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</si>
  <si>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</si>
  <si>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</si>
  <si>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</si>
  <si>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</si>
  <si>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</si>
  <si>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</si>
  <si>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</si>
  <si>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</si>
  <si>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</si>
  <si>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</si>
  <si>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</si>
  <si>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</si>
  <si>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</si>
  <si>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</si>
  <si>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</si>
  <si>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</si>
  <si>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</si>
  <si>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</si>
  <si>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</si>
  <si>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</si>
  <si>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</si>
  <si>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</si>
  <si>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</si>
  <si>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</si>
  <si>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</si>
  <si>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</si>
  <si>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</si>
  <si>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</si>
  <si>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</si>
  <si>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</si>
  <si>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</si>
  <si>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</si>
  <si>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</si>
  <si>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</si>
  <si>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</si>
  <si>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</si>
  <si>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</si>
  <si>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</si>
  <si>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</si>
  <si>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</si>
  <si>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</si>
  <si>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</si>
  <si>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</si>
  <si>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</si>
  <si>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</si>
  <si>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</si>
  <si>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</si>
  <si>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</si>
  <si>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</si>
  <si>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</si>
  <si>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</si>
  <si>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</si>
  <si>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</si>
  <si>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</si>
  <si>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</si>
  <si>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</si>
  <si>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</si>
  <si>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</si>
  <si>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</si>
  <si>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</si>
  <si>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</si>
  <si>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</si>
  <si>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</si>
  <si>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</si>
  <si>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</si>
  <si>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</si>
  <si>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</si>
  <si>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</si>
  <si>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</si>
  <si>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</si>
  <si>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</si>
  <si>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</si>
  <si>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</si>
  <si>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</si>
  <si>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</si>
  <si>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</si>
  <si>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</si>
  <si>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</si>
  <si>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</si>
  <si>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</si>
  <si>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</si>
  <si>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</si>
  <si>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</si>
  <si>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</si>
  <si>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</si>
  <si>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</si>
  <si>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</si>
  <si>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</si>
  <si>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</si>
  <si>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</si>
  <si>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</si>
  <si>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</si>
  <si>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</si>
  <si>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</si>
  <si>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</si>
  <si>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</si>
  <si>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</si>
  <si>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</si>
  <si>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</si>
  <si>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</si>
  <si>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</si>
  <si>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</si>
  <si>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</si>
  <si>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</si>
  <si>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</si>
  <si>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</si>
  <si>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</si>
  <si>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</si>
  <si>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</si>
  <si>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</si>
  <si>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</si>
  <si>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</si>
  <si>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</si>
  <si>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</si>
  <si>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</si>
  <si>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</si>
  <si>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</si>
  <si>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</si>
  <si>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</si>
  <si>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</si>
  <si>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</si>
  <si>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</si>
  <si>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</si>
  <si>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</si>
  <si>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</si>
  <si>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</si>
  <si>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</si>
  <si>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</si>
  <si>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</si>
  <si>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</si>
  <si>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</si>
  <si>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</si>
  <si>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</si>
  <si>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</si>
  <si>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</si>
  <si>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</si>
  <si>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</si>
  <si>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</si>
  <si>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</si>
  <si>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</si>
  <si>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</si>
  <si>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</si>
  <si>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</si>
  <si>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</si>
  <si>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</si>
  <si>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</si>
  <si>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</si>
  <si>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</si>
  <si>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</si>
  <si>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</si>
  <si>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</si>
  <si>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</si>
  <si>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</si>
  <si>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</si>
  <si>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</si>
  <si>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</si>
  <si>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</si>
  <si>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</si>
  <si>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</si>
  <si>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</si>
  <si>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</si>
  <si>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</si>
  <si>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</si>
  <si>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</si>
  <si>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</si>
  <si>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</si>
  <si>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</si>
  <si>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</si>
  <si>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</si>
  <si>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</si>
  <si>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</si>
  <si>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</si>
  <si>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</si>
  <si>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</si>
  <si>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</si>
  <si>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</si>
  <si>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</si>
  <si>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</si>
  <si>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</si>
  <si>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</si>
  <si>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</si>
  <si>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</si>
  <si>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</si>
  <si>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</si>
  <si>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</si>
  <si>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</si>
  <si>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</si>
  <si>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</si>
  <si>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</si>
  <si>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</si>
  <si>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</si>
  <si>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</si>
  <si>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</si>
  <si>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</si>
  <si>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</si>
  <si>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</si>
  <si>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</si>
  <si>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</si>
  <si>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</si>
  <si>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</si>
  <si>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</si>
  <si>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</si>
  <si>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</si>
  <si>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</si>
  <si>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</si>
  <si>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</si>
  <si>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</si>
  <si>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</si>
  <si>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</si>
  <si>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</si>
  <si>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</si>
  <si>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</si>
  <si>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</si>
  <si>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</si>
  <si>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</si>
  <si>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</si>
  <si>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</si>
  <si>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</si>
  <si>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</si>
  <si>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</si>
  <si>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</si>
  <si>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</si>
  <si>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</si>
  <si>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</si>
  <si>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</si>
  <si>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</si>
  <si>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</si>
  <si>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</si>
  <si>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</si>
  <si>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</si>
  <si>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</si>
  <si>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</si>
  <si>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</si>
  <si>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</si>
  <si>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</si>
  <si>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</si>
  <si>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</si>
  <si>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</si>
  <si>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</si>
  <si>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</si>
  <si>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</si>
  <si>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</si>
  <si>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</si>
  <si>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</si>
  <si>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</si>
  <si>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</si>
  <si>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</si>
  <si>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</si>
  <si>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</si>
  <si>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</si>
  <si>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</si>
  <si>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</si>
  <si>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</si>
  <si>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</si>
  <si>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</si>
  <si>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</si>
  <si>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</si>
  <si>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</si>
  <si>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</si>
  <si>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</si>
  <si>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</si>
  <si>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</si>
  <si>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</si>
  <si>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</si>
  <si>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</si>
  <si>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</si>
  <si>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</si>
  <si>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</si>
  <si>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</si>
  <si>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</si>
  <si>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</si>
  <si>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</si>
  <si>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</si>
  <si>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</si>
  <si>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</si>
  <si>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</si>
  <si>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</si>
  <si>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</si>
  <si>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</si>
  <si>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</si>
  <si>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</si>
  <si>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</si>
  <si>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</si>
  <si>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</si>
  <si>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</si>
  <si>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</si>
  <si>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</si>
  <si>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</si>
  <si>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</si>
  <si>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</si>
  <si>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</si>
  <si>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</si>
  <si>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</si>
  <si>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</si>
  <si>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</si>
  <si>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</si>
  <si>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</si>
  <si>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</si>
  <si>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</si>
  <si>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</si>
  <si>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</si>
  <si>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</si>
  <si>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</si>
  <si>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</si>
  <si>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</si>
  <si>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</si>
  <si>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</si>
  <si>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</si>
  <si>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</si>
  <si>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</si>
  <si>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</si>
  <si>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</si>
  <si>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</si>
  <si>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</si>
  <si>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</si>
  <si>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</si>
  <si>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</si>
  <si>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</si>
  <si>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</si>
  <si>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</si>
  <si>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</si>
  <si>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</si>
  <si>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</si>
  <si>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</si>
  <si>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</si>
  <si>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</si>
  <si>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</si>
  <si>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</si>
  <si>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</si>
  <si>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</si>
  <si>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</si>
  <si>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</si>
  <si>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</si>
  <si>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</si>
  <si>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</si>
  <si>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</si>
  <si>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</si>
  <si>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</si>
  <si>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</si>
  <si>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</si>
  <si>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</si>
  <si>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</si>
  <si>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</si>
  <si>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</si>
  <si>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</si>
  <si>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</si>
  <si>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</si>
  <si>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</si>
  <si>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</si>
  <si>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</si>
  <si>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</si>
  <si>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</si>
  <si>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</si>
  <si>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</si>
  <si>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</si>
  <si>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</si>
  <si>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</si>
  <si>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</si>
  <si>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</si>
  <si>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</si>
  <si>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</si>
  <si>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</si>
  <si>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</si>
  <si>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</si>
  <si>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</si>
  <si>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</si>
  <si>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</si>
  <si>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</si>
  <si>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</si>
  <si>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</si>
  <si>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</si>
  <si>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</si>
  <si>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</si>
  <si>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</si>
  <si>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</si>
  <si>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</si>
  <si>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</si>
  <si>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</si>
  <si>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</si>
  <si>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</si>
  <si>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</si>
  <si>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</si>
  <si>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</si>
  <si>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</si>
  <si>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</si>
  <si>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</si>
  <si>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</si>
  <si>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</si>
  <si>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</si>
  <si>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</si>
  <si>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</si>
  <si>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</si>
  <si>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</si>
  <si>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</si>
  <si>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</si>
  <si>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</si>
  <si>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</si>
  <si>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</si>
  <si>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</si>
  <si>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</si>
  <si>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</si>
  <si>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</si>
  <si>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</si>
  <si>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</si>
  <si>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</si>
  <si>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</si>
  <si>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</si>
  <si>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</si>
  <si>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</si>
  <si>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</si>
  <si>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</si>
  <si>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</si>
  <si>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</si>
  <si>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</si>
  <si>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</si>
  <si>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</si>
  <si>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</si>
  <si>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</si>
  <si>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</si>
  <si>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</si>
  <si>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</si>
  <si>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</si>
  <si>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</si>
  <si>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</si>
  <si>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</si>
  <si>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</si>
  <si>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</si>
  <si>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</si>
  <si>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</si>
  <si>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</si>
  <si>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</si>
  <si>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</si>
  <si>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</si>
  <si>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</si>
  <si>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</si>
  <si>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</si>
  <si>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</si>
  <si>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</si>
  <si>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</si>
  <si>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</si>
  <si>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</si>
  <si>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</si>
  <si>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</si>
  <si>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</si>
  <si>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</si>
  <si>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</si>
  <si>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</si>
  <si>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</si>
  <si>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</si>
  <si>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</si>
  <si>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</si>
  <si>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</si>
  <si>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</si>
  <si>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</si>
  <si>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</si>
  <si>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</si>
  <si>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</si>
  <si>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</si>
  <si>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</si>
  <si>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</si>
  <si>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</si>
  <si>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</si>
  <si>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</si>
  <si>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</si>
  <si>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</si>
  <si>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</si>
  <si>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</si>
  <si>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</si>
  <si>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</si>
  <si>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</si>
  <si>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</si>
  <si>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</si>
  <si>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</si>
  <si>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</si>
  <si>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</si>
  <si>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</si>
  <si>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</si>
  <si>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</si>
  <si>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</si>
  <si>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</si>
  <si>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</si>
  <si>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</si>
  <si>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</si>
  <si>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</si>
  <si>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</si>
  <si>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</si>
  <si>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</si>
  <si>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</si>
  <si>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</si>
  <si>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</si>
  <si>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</si>
  <si>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</si>
  <si>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</si>
  <si>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</si>
  <si>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</si>
  <si>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</si>
  <si>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</si>
  <si>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</si>
  <si>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</si>
  <si>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</si>
  <si>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</si>
  <si>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</si>
  <si>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</si>
  <si>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</si>
  <si>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</si>
  <si>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</si>
  <si>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</si>
  <si>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</si>
  <si>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</si>
  <si>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</si>
  <si>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</si>
  <si>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</si>
  <si>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</si>
  <si>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</si>
  <si>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</si>
  <si>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</si>
  <si>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</si>
  <si>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</si>
  <si>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</si>
  <si>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</si>
  <si>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</si>
  <si>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</si>
  <si>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</si>
  <si>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</si>
  <si>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</si>
  <si>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</si>
  <si>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</si>
  <si>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</si>
  <si>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</si>
  <si>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</si>
  <si>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</si>
  <si>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</si>
  <si>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</si>
  <si>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</si>
  <si>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</si>
  <si>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</si>
  <si>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</si>
  <si>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</si>
  <si>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</si>
  <si>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</si>
  <si>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</si>
  <si>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</si>
  <si>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</si>
  <si>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</si>
  <si>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</si>
  <si>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</si>
  <si>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</si>
  <si>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</si>
  <si>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</si>
  <si>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</si>
  <si>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</si>
  <si>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</si>
  <si>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</si>
  <si>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</si>
  <si>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</si>
  <si>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</si>
  <si>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</si>
  <si>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</si>
  <si>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</si>
  <si>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</si>
  <si>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</si>
  <si>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</si>
  <si>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</si>
  <si>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</si>
  <si>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</si>
  <si>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</si>
  <si>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</si>
  <si>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</si>
  <si>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</si>
  <si>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</si>
  <si>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</si>
  <si>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</si>
  <si>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</si>
  <si>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</si>
  <si>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</si>
  <si>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</si>
  <si>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</si>
  <si>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</si>
  <si>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</si>
  <si>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</si>
  <si>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</si>
  <si>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</si>
  <si>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</si>
  <si>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</si>
  <si>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</si>
  <si>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</si>
  <si>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</si>
  <si>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</si>
  <si>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</si>
  <si>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</si>
  <si>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</si>
  <si>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</si>
  <si>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</si>
  <si>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</si>
  <si>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</si>
  <si>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</si>
  <si>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</si>
  <si>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</si>
  <si>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</si>
  <si>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</si>
  <si>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</si>
  <si>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</si>
  <si>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</si>
  <si>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</si>
  <si>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</si>
  <si>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</si>
  <si>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</si>
  <si>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</si>
  <si>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</si>
  <si>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</si>
  <si>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</si>
  <si>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</si>
  <si>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</si>
  <si>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</si>
  <si>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</si>
  <si>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</si>
  <si>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</si>
  <si>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</si>
  <si>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</si>
  <si>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</si>
  <si>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</si>
  <si>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</si>
  <si>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</si>
  <si>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</si>
  <si>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</si>
  <si>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</si>
  <si>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</si>
  <si>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</si>
  <si>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</si>
  <si>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</si>
  <si>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</si>
  <si>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</si>
  <si>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</si>
  <si>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</si>
  <si>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</si>
  <si>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</si>
  <si>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</si>
  <si>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</si>
  <si>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</si>
  <si>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</si>
  <si>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</si>
  <si>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</si>
  <si>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</si>
  <si>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</si>
  <si>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</si>
  <si>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</si>
  <si>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</si>
  <si>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</si>
  <si>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</si>
  <si>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</si>
  <si>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</si>
  <si>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</si>
  <si>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</si>
  <si>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</si>
  <si>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</si>
  <si>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</si>
  <si>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</si>
  <si>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</si>
  <si>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</si>
  <si>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</si>
  <si>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</si>
  <si>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</si>
  <si>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</si>
  <si>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</si>
  <si>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</si>
  <si>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</si>
  <si>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</si>
  <si>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</si>
  <si>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</si>
  <si>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</si>
  <si>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</si>
  <si>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</si>
  <si>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</si>
  <si>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</si>
  <si>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</si>
  <si>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</si>
  <si>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</si>
  <si>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</si>
  <si>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</si>
  <si>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</si>
  <si>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</si>
  <si>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</si>
  <si>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</si>
  <si>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</si>
  <si>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</si>
  <si>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</si>
  <si>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</si>
  <si>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</si>
  <si>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</si>
  <si>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</si>
  <si>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</si>
  <si>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</si>
  <si>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</si>
  <si>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</si>
  <si>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</si>
  <si>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</si>
  <si>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</si>
  <si>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</si>
  <si>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</si>
  <si>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</si>
  <si>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</si>
  <si>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</si>
  <si>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</si>
  <si>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</si>
  <si>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</si>
  <si>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</si>
  <si>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</si>
  <si>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</si>
  <si>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</si>
  <si>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</si>
  <si>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</si>
  <si>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</si>
  <si>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</si>
  <si>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</si>
  <si>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</si>
  <si>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</si>
  <si>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</si>
  <si>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</si>
  <si>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</si>
  <si>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</si>
  <si>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</si>
  <si>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</si>
  <si>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</si>
  <si>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</si>
  <si>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</si>
  <si>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</si>
  <si>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</si>
  <si>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</si>
  <si>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</si>
  <si>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</si>
  <si>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</si>
  <si>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</si>
  <si>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</si>
  <si>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</si>
  <si>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</si>
  <si>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</si>
  <si>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</si>
  <si>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</si>
  <si>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</si>
  <si>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</si>
  <si>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</si>
  <si>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</si>
  <si>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</si>
  <si>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</si>
  <si>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</si>
  <si>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</si>
  <si>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</si>
  <si>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</si>
  <si>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</si>
  <si>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</si>
  <si>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</si>
  <si>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</si>
  <si>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</si>
  <si>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</si>
  <si>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</si>
  <si>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</si>
  <si>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</si>
  <si>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</si>
  <si>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</si>
  <si>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</si>
  <si>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</si>
  <si>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</si>
  <si>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</si>
  <si>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</si>
  <si>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</si>
  <si>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</si>
  <si>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</si>
  <si>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</si>
  <si>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</si>
  <si>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</si>
  <si>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</si>
  <si>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</si>
  <si>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</si>
  <si>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</si>
  <si>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</si>
  <si>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</si>
  <si>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</si>
  <si>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</si>
  <si>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</si>
  <si>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</si>
  <si>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</si>
  <si>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</si>
  <si>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</si>
  <si>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</si>
  <si>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</si>
  <si>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</si>
  <si>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</si>
  <si>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</si>
  <si>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</si>
  <si>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</si>
  <si>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</si>
  <si>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</si>
  <si>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</si>
  <si>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</si>
  <si>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</si>
  <si>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</si>
  <si>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</si>
  <si>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</si>
  <si>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</si>
  <si>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</si>
  <si>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</si>
  <si>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</si>
  <si>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</si>
  <si>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</si>
  <si>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</si>
  <si>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</si>
  <si>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</si>
  <si>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</si>
  <si>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</si>
  <si>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</si>
  <si>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</si>
  <si>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</si>
  <si>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</si>
  <si>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</si>
  <si>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</si>
  <si>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</si>
  <si>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</si>
  <si>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</si>
  <si>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</si>
  <si>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</si>
  <si>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</si>
  <si>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</si>
  <si>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</si>
  <si>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</si>
  <si>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</si>
  <si>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</si>
  <si>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</si>
  <si>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</si>
  <si>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</si>
  <si>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</si>
  <si>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</si>
  <si>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</si>
  <si>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</si>
  <si>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</si>
  <si>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</si>
  <si>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</si>
  <si>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</si>
  <si>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</si>
  <si>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</si>
  <si>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</si>
  <si>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</si>
  <si>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</si>
  <si>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</si>
  <si>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</si>
  <si>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</si>
  <si>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</si>
  <si>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</si>
  <si>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</si>
  <si>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</si>
  <si>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</si>
  <si>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</si>
  <si>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</si>
  <si>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</si>
  <si>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</si>
  <si>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</si>
  <si>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</si>
  <si>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</si>
  <si>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</si>
  <si>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</si>
  <si>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</si>
  <si>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</si>
  <si>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</si>
  <si>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</si>
  <si>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</si>
  <si>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</si>
  <si>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</si>
  <si>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</si>
  <si>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</si>
  <si>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</si>
  <si>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</si>
  <si>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</si>
  <si>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</si>
  <si>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</si>
  <si>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</si>
  <si>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</si>
  <si>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</si>
  <si>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</si>
  <si>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</si>
  <si>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</si>
  <si>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</si>
  <si>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</si>
  <si>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</si>
  <si>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</si>
  <si>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</si>
  <si>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</si>
  <si>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</si>
  <si>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</si>
  <si>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</si>
  <si>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</si>
  <si>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</si>
  <si>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</si>
  <si>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</si>
  <si>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</si>
  <si>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</si>
  <si>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</si>
  <si>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</si>
  <si>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</si>
  <si>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</si>
  <si>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</si>
  <si>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</si>
  <si>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</si>
  <si>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</si>
  <si>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</si>
  <si>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</si>
  <si>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</si>
  <si>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</si>
  <si>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</si>
  <si>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</si>
  <si>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</si>
  <si>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</si>
  <si>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</si>
  <si>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</si>
  <si>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</si>
  <si>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</si>
  <si>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</si>
  <si>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</si>
  <si>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</si>
  <si>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</si>
  <si>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</si>
  <si>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</si>
  <si>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</si>
  <si>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</si>
  <si>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</si>
  <si>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</si>
  <si>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</si>
  <si>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</si>
  <si>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</si>
  <si>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</si>
  <si>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</si>
  <si>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</si>
  <si>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</si>
  <si>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</si>
  <si>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</si>
  <si>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</si>
  <si>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</si>
  <si>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</si>
  <si>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</si>
  <si>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</si>
  <si>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</si>
  <si>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</si>
  <si>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</si>
  <si>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</si>
  <si>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</si>
  <si>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</si>
  <si>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</si>
  <si>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</si>
  <si>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</si>
  <si>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</si>
  <si>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</si>
  <si>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</si>
  <si>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</si>
  <si>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</si>
  <si>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</si>
  <si>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</si>
  <si>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</si>
  <si>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</si>
  <si>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</si>
  <si>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</si>
  <si>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</si>
  <si>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</si>
  <si>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</si>
  <si>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</si>
  <si>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</si>
  <si>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</si>
  <si>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</si>
  <si>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</si>
  <si>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</si>
  <si>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</si>
  <si>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</si>
  <si>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</si>
  <si>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</si>
  <si>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</si>
  <si>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</si>
  <si>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</si>
  <si>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</si>
  <si>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</si>
  <si>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</si>
  <si>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</si>
  <si>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</si>
  <si>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</si>
  <si>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</si>
  <si>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</si>
  <si>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</si>
  <si>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</si>
  <si>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</si>
  <si>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</si>
  <si>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</si>
  <si>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</si>
  <si>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</si>
  <si>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</si>
  <si>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</si>
  <si>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</si>
  <si>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</si>
  <si>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</si>
  <si>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</si>
  <si>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</si>
  <si>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</si>
  <si>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</si>
  <si>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</si>
  <si>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</si>
  <si>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</si>
  <si>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</si>
  <si>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</si>
  <si>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</si>
  <si>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</si>
  <si>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</si>
  <si>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</si>
  <si>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</si>
  <si>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</si>
  <si>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</si>
  <si>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</si>
  <si>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</si>
  <si>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</si>
  <si>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</si>
  <si>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</si>
  <si>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</si>
  <si>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</si>
  <si>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</si>
  <si>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</si>
  <si>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</si>
  <si>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</si>
  <si>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</si>
  <si>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</si>
  <si>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</si>
  <si>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</si>
  <si>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</si>
  <si>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</si>
  <si>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</si>
  <si>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</si>
  <si>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</si>
  <si>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</si>
  <si>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</si>
  <si>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</si>
  <si>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</si>
  <si>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</si>
  <si>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</si>
  <si>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</si>
  <si>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</si>
  <si>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</si>
  <si>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</si>
  <si>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</si>
  <si>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</si>
  <si>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</si>
  <si>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</si>
  <si>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</si>
  <si>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</si>
  <si>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</si>
  <si>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</si>
  <si>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</si>
  <si>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</si>
  <si>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</si>
  <si>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</si>
  <si>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</si>
  <si>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</si>
  <si>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</si>
  <si>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</si>
  <si>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</si>
  <si>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</si>
  <si>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</si>
  <si>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</si>
  <si>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</si>
  <si>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</si>
  <si>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</si>
  <si>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</si>
  <si>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</si>
  <si>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</si>
  <si>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</si>
  <si>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</si>
  <si>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</si>
  <si>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</si>
  <si>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</si>
  <si>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</si>
  <si>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</si>
  <si>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</si>
  <si>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</si>
  <si>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</si>
  <si>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</si>
  <si>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</si>
  <si>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</si>
  <si>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</si>
  <si>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</si>
  <si>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</si>
  <si>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</si>
  <si>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</si>
  <si>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</si>
  <si>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</si>
  <si>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</si>
  <si>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</si>
  <si>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</si>
  <si>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</si>
  <si>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</si>
  <si>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</si>
  <si>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</si>
  <si>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</si>
  <si>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</si>
  <si>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</si>
  <si>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</si>
  <si>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</si>
  <si>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</si>
  <si>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</si>
  <si>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</si>
  <si>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</si>
  <si>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</si>
  <si>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</si>
  <si>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</si>
  <si>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</si>
  <si>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</si>
  <si>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</si>
  <si>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</si>
  <si>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</si>
  <si>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</si>
  <si>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</si>
  <si>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</si>
  <si>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</si>
  <si>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</si>
  <si>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</si>
  <si>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</si>
  <si>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</si>
  <si>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</si>
  <si>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</si>
  <si>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</si>
  <si>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</si>
  <si>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</si>
  <si>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</si>
  <si>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</si>
  <si>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</si>
  <si>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</si>
  <si>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</si>
  <si>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</si>
  <si>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</si>
  <si>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</si>
  <si>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</si>
  <si>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</si>
  <si>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</si>
  <si>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</si>
  <si>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</si>
  <si>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</si>
  <si>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</si>
  <si>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</si>
  <si>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</si>
  <si>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</si>
  <si>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</si>
  <si>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</si>
  <si>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</si>
  <si>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</si>
  <si>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</si>
  <si>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</si>
  <si>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</si>
  <si>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</si>
  <si>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</si>
  <si>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</si>
  <si>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</si>
  <si>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</si>
  <si>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</si>
  <si>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</si>
  <si>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</si>
  <si>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</si>
  <si>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</si>
  <si>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</si>
  <si>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</si>
  <si>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</si>
  <si>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</si>
  <si>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</si>
  <si>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</si>
  <si>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</si>
  <si>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</si>
  <si>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</si>
  <si>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</si>
  <si>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</si>
  <si>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</si>
  <si>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</si>
  <si>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</si>
  <si>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</si>
  <si>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</si>
  <si>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</si>
  <si>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</si>
  <si>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</si>
  <si>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</si>
  <si>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</si>
  <si>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</si>
  <si>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</si>
  <si>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</si>
  <si>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</si>
  <si>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</si>
  <si>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</si>
  <si>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</si>
  <si>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</si>
  <si>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</si>
  <si>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</si>
  <si>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</si>
  <si>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</si>
  <si>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</si>
  <si>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</si>
  <si>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</si>
  <si>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</si>
  <si>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</si>
  <si>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</si>
  <si>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</si>
  <si>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</si>
  <si>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</si>
  <si>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</si>
  <si>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</si>
  <si>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</si>
  <si>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</si>
  <si>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</si>
  <si>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</si>
  <si>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</si>
  <si>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</si>
  <si>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</si>
  <si>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</si>
  <si>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</si>
  <si>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</si>
  <si>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</si>
  <si>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</si>
  <si>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</si>
  <si>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</si>
  <si>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</si>
  <si>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</si>
  <si>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</si>
  <si>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</si>
  <si>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</si>
  <si>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</si>
  <si>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</si>
  <si>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</si>
  <si>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</si>
  <si>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</si>
  <si>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</si>
  <si>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</si>
  <si>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</si>
  <si>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</si>
  <si>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</si>
  <si>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</si>
  <si>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</si>
  <si>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</si>
  <si>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</si>
  <si>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</si>
  <si>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</si>
  <si>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</si>
  <si>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</si>
  <si>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</si>
  <si>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</si>
  <si>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</si>
  <si>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</si>
  <si>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</si>
  <si>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</si>
  <si>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</si>
  <si>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</si>
  <si>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</si>
  <si>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</si>
  <si>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</si>
  <si>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</si>
  <si>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</si>
  <si>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</si>
  <si>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</si>
  <si>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</si>
  <si>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</si>
  <si>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</si>
  <si>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</si>
  <si>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</si>
  <si>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</si>
  <si>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</si>
  <si>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</si>
  <si>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</si>
  <si>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</si>
  <si>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</si>
  <si>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</si>
  <si>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</si>
  <si>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</si>
  <si>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</si>
  <si>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</si>
  <si>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</si>
  <si>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</si>
  <si>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</si>
  <si>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</si>
  <si>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</si>
  <si>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SINIŠE GLAVAŠEVIĆA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</si>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</sst>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1860191.28</v>
      </c>
      <c r="D2" s="7">
        <f>'PR-RAS'!E6</f>
        <v>2081063.5499999996</v>
      </c>
      <c r="E2" s="7">
        <v>0</v>
      </c>
      <c r="F2" s="7">
        <v>0</v>
      </c>
      <c r="G2" s="8">
        <f t="shared" ref="G2:G274" si="0">(B2/1000)*(C2*1+D2*2)</f>
        <v>6022.3183799999988</v>
      </c>
      <c r="H2" s="8">
        <f t="shared" ref="H2:H274"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1601280.8</v>
      </c>
      <c r="D45" s="2">
        <f>'PR-RAS'!E49</f>
        <v>1754937.0899999999</v>
      </c>
      <c r="E45" s="2">
        <v>0</v>
      </c>
      <c r="F45" s="2">
        <v>0</v>
      </c>
      <c r="G45" s="3">
        <f t="shared" si="0"/>
        <v>224890.81911999997</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810</v>
      </c>
      <c r="D54" s="2">
        <f>'PR-RAS'!E58</f>
        <v>0</v>
      </c>
      <c r="E54" s="2">
        <v>0</v>
      </c>
      <c r="F54" s="2">
        <v>0</v>
      </c>
      <c r="G54" s="3">
        <f t="shared" si="0"/>
        <v>42.93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810</v>
      </c>
      <c r="D55" s="2">
        <f>'PR-RAS'!E59</f>
        <v>0</v>
      </c>
      <c r="E55" s="2">
        <v>0</v>
      </c>
      <c r="F55" s="2">
        <v>0</v>
      </c>
      <c r="G55" s="3">
        <f t="shared" si="0"/>
        <v>43.74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1600470.8</v>
      </c>
      <c r="D64" s="2">
        <f>'PR-RAS'!E68</f>
        <v>1754937.0899999999</v>
      </c>
      <c r="E64" s="2">
        <v>0</v>
      </c>
      <c r="F64" s="2">
        <v>0</v>
      </c>
      <c r="G64" s="3">
        <f t="shared" si="0"/>
        <v>321951.73374</v>
      </c>
      <c r="H64" s="3">
        <f t="shared" si="1"/>
        <v>0.28999999980442226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1599816.84</v>
      </c>
      <c r="D65" s="2">
        <f>'PR-RAS'!E69</f>
        <v>1703450.88</v>
      </c>
      <c r="E65" s="2">
        <v>0</v>
      </c>
      <c r="F65" s="2">
        <v>0</v>
      </c>
      <c r="G65" s="3">
        <f t="shared" si="0"/>
        <v>320429.99040000001</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653.96</v>
      </c>
      <c r="D66" s="2">
        <f>'PR-RAS'!E70</f>
        <v>51486.21</v>
      </c>
      <c r="E66" s="2">
        <v>0</v>
      </c>
      <c r="F66" s="2">
        <v>0</v>
      </c>
      <c r="G66" s="3">
        <f t="shared" si="0"/>
        <v>6735.7147000000004</v>
      </c>
      <c r="H66" s="3">
        <f t="shared" si="1"/>
        <v>0.24999999999909051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1545.24</v>
      </c>
      <c r="D78" s="2">
        <f>'PR-RAS'!E82</f>
        <v>7.88</v>
      </c>
      <c r="E78" s="2">
        <v>0</v>
      </c>
      <c r="F78" s="2">
        <v>0</v>
      </c>
      <c r="G78" s="3">
        <f t="shared" si="0"/>
        <v>120.197</v>
      </c>
      <c r="H78" s="3">
        <f t="shared" si="1"/>
        <v>0.3600000000000092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v>
      </c>
      <c r="D79" s="2">
        <f>'PR-RAS'!E83</f>
        <v>7.88</v>
      </c>
      <c r="E79" s="2">
        <v>0</v>
      </c>
      <c r="F79" s="2">
        <v>0</v>
      </c>
      <c r="G79" s="3">
        <f t="shared" si="0"/>
        <v>3.5536800000000004</v>
      </c>
      <c r="H79" s="3">
        <f t="shared" si="1"/>
        <v>0.3199999999999994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v>
      </c>
      <c r="D81" s="2">
        <f>'PR-RAS'!E85</f>
        <v>7.88</v>
      </c>
      <c r="E81" s="2">
        <v>0</v>
      </c>
      <c r="F81" s="2">
        <v>0</v>
      </c>
      <c r="G81" s="3">
        <f t="shared" si="0"/>
        <v>3.6448</v>
      </c>
      <c r="H81" s="3">
        <f t="shared" si="1"/>
        <v>0.3199999999999994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1515.44</v>
      </c>
      <c r="D87" s="2">
        <f>'PR-RAS'!E91</f>
        <v>0</v>
      </c>
      <c r="E87" s="2">
        <v>0</v>
      </c>
      <c r="F87" s="2">
        <v>0</v>
      </c>
      <c r="G87" s="3">
        <f t="shared" si="0"/>
        <v>130.32783999999998</v>
      </c>
      <c r="H87" s="3">
        <f t="shared" si="1"/>
        <v>0.44000000000005457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1515.44</v>
      </c>
      <c r="D89" s="2">
        <f>'PR-RAS'!E93</f>
        <v>0</v>
      </c>
      <c r="E89" s="2">
        <v>0</v>
      </c>
      <c r="F89" s="2">
        <v>0</v>
      </c>
      <c r="G89" s="3">
        <f t="shared" si="0"/>
        <v>133.35872000000001</v>
      </c>
      <c r="H89" s="3">
        <f t="shared" si="1"/>
        <v>0.44000000000005457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10468.93</v>
      </c>
      <c r="D102" s="2">
        <f>'PR-RAS'!E106</f>
        <v>12626.51</v>
      </c>
      <c r="E102" s="2">
        <v>0</v>
      </c>
      <c r="F102" s="2">
        <v>0</v>
      </c>
      <c r="G102" s="3">
        <f t="shared" si="0"/>
        <v>3607.9169499999998</v>
      </c>
      <c r="H102" s="3">
        <f t="shared" si="1"/>
        <v>0.55999999999949068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10468.93</v>
      </c>
      <c r="D108" s="2">
        <f>'PR-RAS'!E112</f>
        <v>12626.51</v>
      </c>
      <c r="E108" s="2">
        <v>0</v>
      </c>
      <c r="F108" s="2">
        <v>0</v>
      </c>
      <c r="G108" s="3">
        <f t="shared" si="0"/>
        <v>3822.2486499999995</v>
      </c>
      <c r="H108" s="3">
        <f t="shared" si="1"/>
        <v>0.55999999999949068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10468.93</v>
      </c>
      <c r="D113" s="2">
        <f>'PR-RAS'!E117</f>
        <v>12626.51</v>
      </c>
      <c r="E113" s="2">
        <v>0</v>
      </c>
      <c r="F113" s="2">
        <v>0</v>
      </c>
      <c r="G113" s="3">
        <f t="shared" si="0"/>
        <v>4000.8583999999996</v>
      </c>
      <c r="H113" s="3">
        <f t="shared" si="1"/>
        <v>0.55999999999949068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1065</v>
      </c>
      <c r="D121" s="2">
        <f>'PR-RAS'!E125</f>
        <v>3828.16</v>
      </c>
      <c r="E121" s="2">
        <v>0</v>
      </c>
      <c r="F121" s="2">
        <v>0</v>
      </c>
      <c r="G121" s="3">
        <f t="shared" si="0"/>
        <v>1046.5583999999999</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1249.8599999999999</v>
      </c>
      <c r="E122" s="2">
        <v>0</v>
      </c>
      <c r="F122" s="2">
        <v>0</v>
      </c>
      <c r="G122" s="3">
        <f t="shared" si="0"/>
        <v>302.46611999999999</v>
      </c>
      <c r="H122" s="3">
        <f t="shared" si="1"/>
        <v>0.14000000000010004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1249.8599999999999</v>
      </c>
      <c r="E124" s="2">
        <v>0</v>
      </c>
      <c r="F124" s="2">
        <v>0</v>
      </c>
      <c r="G124" s="3">
        <f t="shared" si="0"/>
        <v>307.46555999999998</v>
      </c>
      <c r="H124" s="3">
        <f t="shared" si="1"/>
        <v>0.14000000000010004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1065</v>
      </c>
      <c r="D125" s="2">
        <f>'PR-RAS'!E129</f>
        <v>2578.3000000000002</v>
      </c>
      <c r="E125" s="2">
        <v>0</v>
      </c>
      <c r="F125" s="2">
        <v>0</v>
      </c>
      <c r="G125" s="3">
        <f t="shared" si="0"/>
        <v>771.47840000000008</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1065</v>
      </c>
      <c r="D126" s="2">
        <f>'PR-RAS'!E130</f>
        <v>2578.3000000000002</v>
      </c>
      <c r="E126" s="2">
        <v>0</v>
      </c>
      <c r="F126" s="2">
        <v>0</v>
      </c>
      <c r="G126" s="3">
        <f t="shared" si="0"/>
        <v>777.7</v>
      </c>
      <c r="H126" s="3">
        <f t="shared" si="1"/>
        <v>0.3000000000001819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245831.31</v>
      </c>
      <c r="D130" s="2">
        <f>'PR-RAS'!E134</f>
        <v>309663.90999999997</v>
      </c>
      <c r="E130" s="2">
        <v>0</v>
      </c>
      <c r="F130" s="2">
        <v>0</v>
      </c>
      <c r="G130" s="3">
        <f t="shared" si="0"/>
        <v>111605.52776999999</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245831.31</v>
      </c>
      <c r="D131" s="2">
        <f>'PR-RAS'!E135</f>
        <v>309663.90999999997</v>
      </c>
      <c r="E131" s="2">
        <v>0</v>
      </c>
      <c r="F131" s="2">
        <v>0</v>
      </c>
      <c r="G131" s="3">
        <f t="shared" si="0"/>
        <v>112470.68689999999</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240708.13</v>
      </c>
      <c r="D132" s="2">
        <f>'PR-RAS'!E136</f>
        <v>293080.36</v>
      </c>
      <c r="E132" s="2">
        <v>0</v>
      </c>
      <c r="F132" s="2">
        <v>0</v>
      </c>
      <c r="G132" s="3">
        <f t="shared" si="0"/>
        <v>108319.81935000001</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5123.18</v>
      </c>
      <c r="D133" s="2">
        <f>'PR-RAS'!E137</f>
        <v>16583.55</v>
      </c>
      <c r="E133" s="2">
        <v>0</v>
      </c>
      <c r="F133" s="2">
        <v>0</v>
      </c>
      <c r="G133" s="3">
        <f t="shared" si="0"/>
        <v>5054.3169600000001</v>
      </c>
      <c r="H133" s="3">
        <f t="shared" si="1"/>
        <v>0.63000000000101863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1861560.06</v>
      </c>
      <c r="D148" s="2">
        <f>'PR-RAS'!E152</f>
        <v>2032772.0100000002</v>
      </c>
      <c r="E148" s="2">
        <v>0</v>
      </c>
      <c r="F148" s="2">
        <v>0</v>
      </c>
      <c r="G148" s="3">
        <f t="shared" si="0"/>
        <v>871284.29975999997</v>
      </c>
      <c r="H148" s="3">
        <f t="shared" si="1"/>
        <v>7.0000000298023224E-2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1588305.2399999998</v>
      </c>
      <c r="D149" s="2">
        <f>'PR-RAS'!E153</f>
        <v>1703637.1500000001</v>
      </c>
      <c r="E149" s="2">
        <v>0</v>
      </c>
      <c r="F149" s="2">
        <v>0</v>
      </c>
      <c r="G149" s="3">
        <f t="shared" si="0"/>
        <v>739345.77191999997</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1313425.69</v>
      </c>
      <c r="D150" s="2">
        <f>'PR-RAS'!E154</f>
        <v>1420022.87</v>
      </c>
      <c r="E150" s="2">
        <v>0</v>
      </c>
      <c r="F150" s="2">
        <v>0</v>
      </c>
      <c r="G150" s="3">
        <f t="shared" si="0"/>
        <v>618867.24306999997</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1313425.69</v>
      </c>
      <c r="D151" s="2">
        <f>'PR-RAS'!E155</f>
        <v>1420022.87</v>
      </c>
      <c r="E151" s="2">
        <v>0</v>
      </c>
      <c r="F151" s="2">
        <v>0</v>
      </c>
      <c r="G151" s="3">
        <f t="shared" si="0"/>
        <v>623020.7145</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58004.160000000003</v>
      </c>
      <c r="D155" s="2">
        <f>'PR-RAS'!E159</f>
        <v>50551.86</v>
      </c>
      <c r="E155" s="2">
        <v>0</v>
      </c>
      <c r="F155" s="2">
        <v>0</v>
      </c>
      <c r="G155" s="3">
        <f t="shared" si="0"/>
        <v>24502.613519999999</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216875.39</v>
      </c>
      <c r="D156" s="2">
        <f>'PR-RAS'!E160</f>
        <v>233062.42</v>
      </c>
      <c r="E156" s="2">
        <v>0</v>
      </c>
      <c r="F156" s="2">
        <v>0</v>
      </c>
      <c r="G156" s="3">
        <f t="shared" si="0"/>
        <v>105865.03564999999</v>
      </c>
      <c r="H156" s="3">
        <f t="shared" si="1"/>
        <v>0.81000000002677552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216875.39</v>
      </c>
      <c r="D158" s="2">
        <f>'PR-RAS'!E162</f>
        <v>233062.42</v>
      </c>
      <c r="E158" s="2">
        <v>0</v>
      </c>
      <c r="F158" s="2">
        <v>0</v>
      </c>
      <c r="G158" s="3">
        <f t="shared" si="0"/>
        <v>107231.03611</v>
      </c>
      <c r="H158" s="3">
        <f t="shared" si="1"/>
        <v>0.81000000002677552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241083.39</v>
      </c>
      <c r="D160" s="2">
        <f>'PR-RAS'!E164</f>
        <v>294731.23000000004</v>
      </c>
      <c r="E160" s="2">
        <v>0</v>
      </c>
      <c r="F160" s="2">
        <v>0</v>
      </c>
      <c r="G160" s="3">
        <f t="shared" si="0"/>
        <v>132056.79015000002</v>
      </c>
      <c r="H160" s="3">
        <f t="shared" si="1"/>
        <v>0.62000000005355105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40753.519999999997</v>
      </c>
      <c r="D161" s="2">
        <f>'PR-RAS'!E165</f>
        <v>41407.81</v>
      </c>
      <c r="E161" s="2">
        <v>0</v>
      </c>
      <c r="F161" s="2">
        <v>0</v>
      </c>
      <c r="G161" s="3">
        <f t="shared" si="0"/>
        <v>19771.062399999999</v>
      </c>
      <c r="H161" s="3">
        <f t="shared" si="1"/>
        <v>0.67000000000552973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7563.35</v>
      </c>
      <c r="D162" s="2">
        <f>'PR-RAS'!E166</f>
        <v>8266.2800000000007</v>
      </c>
      <c r="E162" s="2">
        <v>0</v>
      </c>
      <c r="F162" s="2">
        <v>0</v>
      </c>
      <c r="G162" s="3">
        <f t="shared" si="0"/>
        <v>3879.4415100000006</v>
      </c>
      <c r="H162" s="3">
        <f t="shared" si="1"/>
        <v>0.63000000000101863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29758.639999999999</v>
      </c>
      <c r="D163" s="2">
        <f>'PR-RAS'!E167</f>
        <v>32846.53</v>
      </c>
      <c r="E163" s="2">
        <v>0</v>
      </c>
      <c r="F163" s="2">
        <v>0</v>
      </c>
      <c r="G163" s="3">
        <f t="shared" si="0"/>
        <v>15463.1754</v>
      </c>
      <c r="H163" s="3">
        <f t="shared" si="1"/>
        <v>0.83000000000174623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3431.53</v>
      </c>
      <c r="D164" s="2">
        <f>'PR-RAS'!E168</f>
        <v>295</v>
      </c>
      <c r="E164" s="2">
        <v>0</v>
      </c>
      <c r="F164" s="2">
        <v>0</v>
      </c>
      <c r="G164" s="3">
        <f t="shared" si="0"/>
        <v>655.50939000000005</v>
      </c>
      <c r="H164" s="3">
        <f t="shared" si="1"/>
        <v>0.46999999999979991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123786.8</v>
      </c>
      <c r="D166" s="2">
        <f>'PR-RAS'!E170</f>
        <v>139626.26</v>
      </c>
      <c r="E166" s="2">
        <v>0</v>
      </c>
      <c r="F166" s="2">
        <v>0</v>
      </c>
      <c r="G166" s="3">
        <f t="shared" si="0"/>
        <v>66501.487800000003</v>
      </c>
      <c r="H166" s="3">
        <f t="shared" si="1"/>
        <v>0.46000000000640284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21134.87</v>
      </c>
      <c r="D167" s="2">
        <f>'PR-RAS'!E171</f>
        <v>16739.689999999999</v>
      </c>
      <c r="E167" s="2">
        <v>0</v>
      </c>
      <c r="F167" s="2">
        <v>0</v>
      </c>
      <c r="G167" s="3">
        <f t="shared" si="0"/>
        <v>9065.9655000000002</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63897.87</v>
      </c>
      <c r="D168" s="2">
        <f>'PR-RAS'!E172</f>
        <v>80137.67</v>
      </c>
      <c r="E168" s="2">
        <v>0</v>
      </c>
      <c r="F168" s="2">
        <v>0</v>
      </c>
      <c r="G168" s="3">
        <f t="shared" si="0"/>
        <v>37436.926070000001</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34252.629999999997</v>
      </c>
      <c r="D169" s="2">
        <f>'PR-RAS'!E173</f>
        <v>37608.71</v>
      </c>
      <c r="E169" s="2">
        <v>0</v>
      </c>
      <c r="F169" s="2">
        <v>0</v>
      </c>
      <c r="G169" s="3">
        <f t="shared" si="0"/>
        <v>18390.968399999998</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904.69</v>
      </c>
      <c r="D170" s="2">
        <f>'PR-RAS'!E174</f>
        <v>2827.5</v>
      </c>
      <c r="E170" s="2">
        <v>0</v>
      </c>
      <c r="F170" s="2">
        <v>0</v>
      </c>
      <c r="G170" s="3">
        <f t="shared" si="0"/>
        <v>1108.5876100000003</v>
      </c>
      <c r="H170" s="3">
        <f t="shared" si="1"/>
        <v>0.80999999999994543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3596.74</v>
      </c>
      <c r="D171" s="2">
        <f>'PR-RAS'!E175</f>
        <v>2312.69</v>
      </c>
      <c r="E171" s="2">
        <v>0</v>
      </c>
      <c r="F171" s="2">
        <v>0</v>
      </c>
      <c r="G171" s="3">
        <f t="shared" si="0"/>
        <v>1397.7603999999999</v>
      </c>
      <c r="H171" s="3">
        <f t="shared" si="1"/>
        <v>0.57000000000016371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29931.73</v>
      </c>
      <c r="D174" s="2">
        <f>'PR-RAS'!E178</f>
        <v>105194.45000000003</v>
      </c>
      <c r="E174" s="2">
        <v>0</v>
      </c>
      <c r="F174" s="2">
        <v>0</v>
      </c>
      <c r="G174" s="3">
        <f t="shared" si="0"/>
        <v>41575.468990000008</v>
      </c>
      <c r="H174" s="3">
        <f t="shared" si="1"/>
        <v>0.72000000002663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7783.49</v>
      </c>
      <c r="D175" s="2">
        <f>'PR-RAS'!E179</f>
        <v>84715.36</v>
      </c>
      <c r="E175" s="2">
        <v>0</v>
      </c>
      <c r="F175" s="2">
        <v>0</v>
      </c>
      <c r="G175" s="3">
        <f t="shared" si="0"/>
        <v>30835.272539999998</v>
      </c>
      <c r="H175" s="3">
        <f t="shared" si="1"/>
        <v>0.8500000000003638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5802.02</v>
      </c>
      <c r="D176" s="2">
        <f>'PR-RAS'!E180</f>
        <v>4068.35</v>
      </c>
      <c r="E176" s="2">
        <v>0</v>
      </c>
      <c r="F176" s="2">
        <v>0</v>
      </c>
      <c r="G176" s="3">
        <f t="shared" si="0"/>
        <v>2439.2759999999998</v>
      </c>
      <c r="H176" s="3">
        <f t="shared" si="1"/>
        <v>0.37000000000034561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1231.8699999999999</v>
      </c>
      <c r="D177" s="2">
        <f>'PR-RAS'!E181</f>
        <v>823.99</v>
      </c>
      <c r="E177" s="2">
        <v>0</v>
      </c>
      <c r="F177" s="2">
        <v>0</v>
      </c>
      <c r="G177" s="3">
        <f t="shared" si="0"/>
        <v>506.85359999999997</v>
      </c>
      <c r="H177" s="3">
        <f t="shared" si="1"/>
        <v>0.14000000000010004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2670.53</v>
      </c>
      <c r="D178" s="2">
        <f>'PR-RAS'!E182</f>
        <v>2761.17</v>
      </c>
      <c r="E178" s="2">
        <v>0</v>
      </c>
      <c r="F178" s="2">
        <v>0</v>
      </c>
      <c r="G178" s="3">
        <f t="shared" si="0"/>
        <v>1450.1379900000002</v>
      </c>
      <c r="H178" s="3">
        <f t="shared" si="1"/>
        <v>0.63999999999987267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4453.07</v>
      </c>
      <c r="D180" s="2">
        <f>'PR-RAS'!E184</f>
        <v>4199.63</v>
      </c>
      <c r="E180" s="2">
        <v>0</v>
      </c>
      <c r="F180" s="2">
        <v>0</v>
      </c>
      <c r="G180" s="3">
        <f t="shared" si="0"/>
        <v>2300.5670700000001</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993.81</v>
      </c>
      <c r="D181" s="2">
        <f>'PR-RAS'!E185</f>
        <v>1368.52</v>
      </c>
      <c r="E181" s="2">
        <v>0</v>
      </c>
      <c r="F181" s="2">
        <v>0</v>
      </c>
      <c r="G181" s="3">
        <f t="shared" si="0"/>
        <v>671.553</v>
      </c>
      <c r="H181" s="3">
        <f t="shared" si="1"/>
        <v>0.67000000000007276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1665.44</v>
      </c>
      <c r="D182" s="2">
        <f>'PR-RAS'!E186</f>
        <v>1864.91</v>
      </c>
      <c r="E182" s="2">
        <v>0</v>
      </c>
      <c r="F182" s="2">
        <v>0</v>
      </c>
      <c r="G182" s="3">
        <f t="shared" si="0"/>
        <v>976.54205999999999</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5331.5</v>
      </c>
      <c r="D183" s="2">
        <f>'PR-RAS'!E187</f>
        <v>5392.52</v>
      </c>
      <c r="E183" s="2">
        <v>0</v>
      </c>
      <c r="F183" s="2">
        <v>0</v>
      </c>
      <c r="G183" s="3">
        <f t="shared" si="0"/>
        <v>2933.2102800000002</v>
      </c>
      <c r="H183" s="3">
        <f t="shared" si="1"/>
        <v>0.97999999999956344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46611.340000000004</v>
      </c>
      <c r="D190" s="2">
        <f>'PR-RAS'!E194</f>
        <v>8502.7099999999991</v>
      </c>
      <c r="E190" s="2">
        <v>0</v>
      </c>
      <c r="F190" s="2">
        <v>0</v>
      </c>
      <c r="G190" s="3">
        <f t="shared" si="0"/>
        <v>12023.567640000001</v>
      </c>
      <c r="H190" s="3">
        <f t="shared" si="1"/>
        <v>0.63000000000465661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2564.65</v>
      </c>
      <c r="D192" s="2">
        <f>'PR-RAS'!E196</f>
        <v>2528.65</v>
      </c>
      <c r="E192" s="2">
        <v>0</v>
      </c>
      <c r="F192" s="2">
        <v>0</v>
      </c>
      <c r="G192" s="3">
        <f t="shared" si="0"/>
        <v>1455.7924500000001</v>
      </c>
      <c r="H192" s="3">
        <f t="shared" si="1"/>
        <v>0.6999999999998181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1275.32</v>
      </c>
      <c r="D193" s="2">
        <f>'PR-RAS'!E197</f>
        <v>1318.06</v>
      </c>
      <c r="E193" s="2">
        <v>0</v>
      </c>
      <c r="F193" s="2">
        <v>0</v>
      </c>
      <c r="G193" s="3">
        <f t="shared" si="0"/>
        <v>750.99647999999991</v>
      </c>
      <c r="H193" s="3">
        <f t="shared" si="1"/>
        <v>0.37999999999988177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4032</v>
      </c>
      <c r="D195" s="2">
        <f>'PR-RAS'!E199</f>
        <v>4656</v>
      </c>
      <c r="E195" s="2">
        <v>0</v>
      </c>
      <c r="F195" s="2">
        <v>0</v>
      </c>
      <c r="G195" s="3">
        <f t="shared" si="0"/>
        <v>2588.7359999999999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38739.370000000003</v>
      </c>
      <c r="D197" s="2">
        <f>'PR-RAS'!E201</f>
        <v>0</v>
      </c>
      <c r="E197" s="2">
        <v>0</v>
      </c>
      <c r="F197" s="2">
        <v>0</v>
      </c>
      <c r="G197" s="3">
        <f t="shared" si="0"/>
        <v>7592.9165200000007</v>
      </c>
      <c r="H197" s="3">
        <f t="shared" si="1"/>
        <v>0.37000000000261934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830.83</v>
      </c>
      <c r="D198" s="2">
        <f>'PR-RAS'!E202</f>
        <v>1065.3399999999999</v>
      </c>
      <c r="E198" s="2">
        <v>0</v>
      </c>
      <c r="F198" s="2">
        <v>0</v>
      </c>
      <c r="G198" s="3">
        <f t="shared" si="0"/>
        <v>583.41746999999998</v>
      </c>
      <c r="H198" s="3">
        <f t="shared" si="1"/>
        <v>0.50999999999987722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830.83</v>
      </c>
      <c r="D212" s="2">
        <f>'PR-RAS'!E216</f>
        <v>1065.3399999999999</v>
      </c>
      <c r="E212" s="2">
        <v>0</v>
      </c>
      <c r="F212" s="2">
        <v>0</v>
      </c>
      <c r="G212" s="3">
        <f t="shared" si="0"/>
        <v>624.87860999999998</v>
      </c>
      <c r="H212" s="3">
        <f t="shared" si="1"/>
        <v>0.50999999999987722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830.83</v>
      </c>
      <c r="D213" s="2">
        <f>'PR-RAS'!E217</f>
        <v>1065.3399999999999</v>
      </c>
      <c r="E213" s="2">
        <v>0</v>
      </c>
      <c r="F213" s="2">
        <v>0</v>
      </c>
      <c r="G213" s="3">
        <f t="shared" si="0"/>
        <v>627.84011999999996</v>
      </c>
      <c r="H213" s="3">
        <f t="shared" si="1"/>
        <v>0.50999999999987722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31340.6</v>
      </c>
      <c r="D258" s="2">
        <f>'PR-RAS'!E262</f>
        <v>33278.29</v>
      </c>
      <c r="E258" s="2">
        <v>0</v>
      </c>
      <c r="F258" s="2">
        <v>0</v>
      </c>
      <c r="G258" s="3">
        <f t="shared" si="0"/>
        <v>25159.575259999998</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31340.6</v>
      </c>
      <c r="D265" s="2">
        <f>'PR-RAS'!E269</f>
        <v>33278.29</v>
      </c>
      <c r="E265" s="2">
        <v>0</v>
      </c>
      <c r="F265" s="2">
        <v>0</v>
      </c>
      <c r="G265" s="3">
        <f t="shared" si="0"/>
        <v>25844.855520000001</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31340.6</v>
      </c>
      <c r="D267" s="2">
        <f>'PR-RAS'!E271</f>
        <v>33278.29</v>
      </c>
      <c r="E267" s="2">
        <v>0</v>
      </c>
      <c r="F267" s="2">
        <v>0</v>
      </c>
      <c r="G267" s="3">
        <f t="shared" si="0"/>
        <v>26040.649880000001</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60</v>
      </c>
      <c r="E269" s="2">
        <v>0</v>
      </c>
      <c r="F269" s="2">
        <v>0</v>
      </c>
      <c r="G269" s="3">
        <f t="shared" si="0"/>
        <v>32.160000000000004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60</v>
      </c>
      <c r="E270" s="2">
        <v>0</v>
      </c>
      <c r="F270" s="2">
        <v>0</v>
      </c>
      <c r="G270" s="3">
        <f t="shared" si="0"/>
        <v>32.28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60</v>
      </c>
      <c r="E271" s="2">
        <v>0</v>
      </c>
      <c r="F271" s="2">
        <v>0</v>
      </c>
      <c r="G271" s="3">
        <f t="shared" si="0"/>
        <v>32.400000000000006</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1861560.06</v>
      </c>
      <c r="D295" s="2">
        <f>'PR-RAS'!E299</f>
        <v>2032772.0100000002</v>
      </c>
      <c r="E295" s="2">
        <v>0</v>
      </c>
      <c r="F295" s="2">
        <v>0</v>
      </c>
      <c r="G295" s="3">
        <f t="shared" si="12"/>
        <v>1742568.5995199999</v>
      </c>
      <c r="H295" s="3">
        <f t="shared" si="13"/>
        <v>7.0000000298023224E-2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48291.539999999339</v>
      </c>
      <c r="E296" s="2">
        <v>0</v>
      </c>
      <c r="F296" s="2">
        <v>0</v>
      </c>
      <c r="G296" s="3">
        <f t="shared" si="12"/>
        <v>28492.008599999608</v>
      </c>
      <c r="H296" s="3">
        <f t="shared" si="13"/>
        <v>0.46000000066123903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1368.7800000000279</v>
      </c>
      <c r="D297" s="2">
        <f>'PR-RAS'!E301</f>
        <v>0</v>
      </c>
      <c r="E297" s="2">
        <v>0</v>
      </c>
      <c r="F297" s="2">
        <v>0</v>
      </c>
      <c r="G297" s="3">
        <f t="shared" si="12"/>
        <v>405.15888000000825</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260898.9</v>
      </c>
      <c r="D298" s="2">
        <f>'PR-RAS'!E302</f>
        <v>259530.12</v>
      </c>
      <c r="E298" s="2">
        <v>0</v>
      </c>
      <c r="F298" s="2">
        <v>0</v>
      </c>
      <c r="G298" s="3">
        <f t="shared" si="12"/>
        <v>231647.86457999999</v>
      </c>
      <c r="H298" s="3">
        <f t="shared" si="13"/>
        <v>0.22000000000116415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33319.449999999997</v>
      </c>
      <c r="D355" s="2">
        <f>'PR-RAS'!E360</f>
        <v>49100</v>
      </c>
      <c r="E355" s="2">
        <v>0</v>
      </c>
      <c r="F355" s="2">
        <v>0</v>
      </c>
      <c r="G355" s="3">
        <f t="shared" si="12"/>
        <v>46557.885300000002</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33319.449999999997</v>
      </c>
      <c r="D368" s="2">
        <f>'PR-RAS'!E373</f>
        <v>49100</v>
      </c>
      <c r="E368" s="2">
        <v>0</v>
      </c>
      <c r="F368" s="2">
        <v>0</v>
      </c>
      <c r="G368" s="3">
        <f t="shared" si="12"/>
        <v>48267.638150000006</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11841.439999999999</v>
      </c>
      <c r="D374" s="2">
        <f>'PR-RAS'!E379</f>
        <v>18582.54</v>
      </c>
      <c r="E374" s="2">
        <v>0</v>
      </c>
      <c r="F374" s="2">
        <v>0</v>
      </c>
      <c r="G374" s="3">
        <f t="shared" si="12"/>
        <v>18279.431960000002</v>
      </c>
      <c r="H374" s="3">
        <f t="shared" si="13"/>
        <v>0.89999999999781721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1390.56</v>
      </c>
      <c r="D375" s="2">
        <f>'PR-RAS'!E380</f>
        <v>8700.49</v>
      </c>
      <c r="E375" s="2">
        <v>0</v>
      </c>
      <c r="F375" s="2">
        <v>0</v>
      </c>
      <c r="G375" s="3">
        <f t="shared" si="12"/>
        <v>7028.0359600000002</v>
      </c>
      <c r="H375" s="3">
        <f t="shared" si="13"/>
        <v>0.92999999999983629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2168.75</v>
      </c>
      <c r="E377" s="2">
        <v>0</v>
      </c>
      <c r="F377" s="2">
        <v>0</v>
      </c>
      <c r="G377" s="3">
        <f t="shared" si="12"/>
        <v>1630.9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10450.879999999999</v>
      </c>
      <c r="D381" s="2">
        <f>'PR-RAS'!E386</f>
        <v>7713.3</v>
      </c>
      <c r="E381" s="2">
        <v>0</v>
      </c>
      <c r="F381" s="2">
        <v>0</v>
      </c>
      <c r="G381" s="3">
        <f t="shared" si="12"/>
        <v>9833.4423999999999</v>
      </c>
      <c r="H381" s="3">
        <f t="shared" si="13"/>
        <v>0.42000000000098225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21478.01</v>
      </c>
      <c r="D388" s="2">
        <f>'PR-RAS'!E393</f>
        <v>30517.46</v>
      </c>
      <c r="E388" s="2">
        <v>0</v>
      </c>
      <c r="F388" s="2">
        <v>0</v>
      </c>
      <c r="G388" s="3">
        <f t="shared" si="12"/>
        <v>31932.503909999999</v>
      </c>
      <c r="H388" s="3">
        <f t="shared" si="13"/>
        <v>0.46999999999752617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21478.01</v>
      </c>
      <c r="D389" s="2">
        <f>'PR-RAS'!E394</f>
        <v>30517.46</v>
      </c>
      <c r="E389" s="2">
        <v>0</v>
      </c>
      <c r="F389" s="2">
        <v>0</v>
      </c>
      <c r="G389" s="3">
        <f t="shared" si="12"/>
        <v>32015.016839999997</v>
      </c>
      <c r="H389" s="3">
        <f t="shared" si="13"/>
        <v>0.46999999999752617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33319.449999999997</v>
      </c>
      <c r="D413" s="2">
        <f>'PR-RAS'!E418</f>
        <v>49100</v>
      </c>
      <c r="E413" s="2">
        <v>0</v>
      </c>
      <c r="F413" s="2">
        <v>0</v>
      </c>
      <c r="G413" s="3">
        <f t="shared" si="12"/>
        <v>54186.013400000003</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226247.61</v>
      </c>
      <c r="D415" s="2">
        <f>'PR-RAS'!E420</f>
        <v>259567.06</v>
      </c>
      <c r="E415" s="2">
        <v>0</v>
      </c>
      <c r="F415" s="2">
        <v>0</v>
      </c>
      <c r="G415" s="3">
        <f t="shared" si="12"/>
        <v>308588.03621999995</v>
      </c>
      <c r="H415" s="3">
        <f t="shared" si="13"/>
        <v>0.45000000001164153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1860191.28</v>
      </c>
      <c r="D417" s="2">
        <f>'PR-RAS'!E422</f>
        <v>2081063.5499999996</v>
      </c>
      <c r="E417" s="2">
        <v>0</v>
      </c>
      <c r="F417" s="2">
        <v>0</v>
      </c>
      <c r="G417" s="3">
        <f t="shared" si="12"/>
        <v>2505284.4460799997</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1894879.51</v>
      </c>
      <c r="D418" s="2">
        <f>'PR-RAS'!E423</f>
        <v>2081872.0100000002</v>
      </c>
      <c r="E418" s="2">
        <v>0</v>
      </c>
      <c r="F418" s="2">
        <v>0</v>
      </c>
      <c r="G418" s="3">
        <f t="shared" si="12"/>
        <v>2526446.0120100002</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34688.229999999981</v>
      </c>
      <c r="D420" s="2">
        <f>'PR-RAS'!E425</f>
        <v>808.46000000066124</v>
      </c>
      <c r="E420" s="2">
        <v>0</v>
      </c>
      <c r="F420" s="2">
        <v>0</v>
      </c>
      <c r="G420" s="3">
        <f t="shared" si="12"/>
        <v>15211.857850000546</v>
      </c>
      <c r="H420" s="3">
        <f t="shared" si="13"/>
        <v>0.69000000064261258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34651.290000000008</v>
      </c>
      <c r="D421" s="2">
        <f>'PR-RAS'!E426</f>
        <v>0</v>
      </c>
      <c r="E421" s="2">
        <v>0</v>
      </c>
      <c r="F421" s="2">
        <v>0</v>
      </c>
      <c r="G421" s="3">
        <f t="shared" si="12"/>
        <v>14553.541800000003</v>
      </c>
      <c r="H421" s="3">
        <f t="shared" si="13"/>
        <v>0.29000000000814907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36.940000000002328</v>
      </c>
      <c r="E422" s="2">
        <v>0</v>
      </c>
      <c r="F422" s="2">
        <v>0</v>
      </c>
      <c r="G422" s="3">
        <f t="shared" si="12"/>
        <v>31.103480000001959</v>
      </c>
      <c r="H422" s="3">
        <f t="shared" si="13"/>
        <v>5.9999999997671694E-2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1860191.28</v>
      </c>
      <c r="D637" s="2">
        <f>'PR-RAS'!E643</f>
        <v>2081063.5499999996</v>
      </c>
      <c r="E637" s="2">
        <v>0</v>
      </c>
      <c r="F637" s="2">
        <v>0</v>
      </c>
      <c r="G637" s="3">
        <f t="shared" si="14"/>
        <v>3830194.4896799992</v>
      </c>
      <c r="H637" s="3">
        <f t="shared" si="15"/>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1894879.51</v>
      </c>
      <c r="D638" s="2">
        <f>'PR-RAS'!E644</f>
        <v>2081872.0100000002</v>
      </c>
      <c r="E638" s="2">
        <v>0</v>
      </c>
      <c r="F638" s="2">
        <v>0</v>
      </c>
      <c r="G638" s="3">
        <f t="shared" si="14"/>
        <v>3859343.1886100001</v>
      </c>
      <c r="H638" s="3">
        <f t="shared" si="15"/>
        <v>0.50000000023283064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34688.229999999981</v>
      </c>
      <c r="D640" s="2">
        <f>'PR-RAS'!E646</f>
        <v>808.46000000066124</v>
      </c>
      <c r="E640" s="2">
        <v>0</v>
      </c>
      <c r="F640" s="2">
        <v>0</v>
      </c>
      <c r="G640" s="3">
        <f t="shared" si="14"/>
        <v>23198.990850000835</v>
      </c>
      <c r="H640" s="3">
        <f t="shared" si="15"/>
        <v>0.69000000064261258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34651.290000000008</v>
      </c>
      <c r="D641" s="2">
        <f>'PR-RAS'!E647</f>
        <v>0</v>
      </c>
      <c r="E641" s="2">
        <v>0</v>
      </c>
      <c r="F641" s="2">
        <v>0</v>
      </c>
      <c r="G641" s="3">
        <f t="shared" si="14"/>
        <v>22176.825600000007</v>
      </c>
      <c r="H641" s="3">
        <f t="shared" si="15"/>
        <v>0.29000000000814907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36.940000000002328</v>
      </c>
      <c r="E642" s="2">
        <v>0</v>
      </c>
      <c r="F642" s="2">
        <v>0</v>
      </c>
      <c r="G642" s="3">
        <f t="shared" si="14"/>
        <v>47.357080000002988</v>
      </c>
      <c r="H642" s="3">
        <f t="shared" si="15"/>
        <v>5.9999999997671694E-2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36.939999999973224</v>
      </c>
      <c r="D644" s="2">
        <f>'PR-RAS'!E650</f>
        <v>845.40000000066357</v>
      </c>
      <c r="E644" s="2">
        <v>0</v>
      </c>
      <c r="F644" s="2">
        <v>0</v>
      </c>
      <c r="G644" s="3">
        <f t="shared" si="14"/>
        <v>1110.9368200008362</v>
      </c>
      <c r="H644" s="3">
        <f t="shared" si="15"/>
        <v>0.46000000069034286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60222.11</v>
      </c>
      <c r="D646" s="2">
        <f>'PR-RAS'!E653</f>
        <v>40423.42</v>
      </c>
      <c r="E646" s="2">
        <v>0</v>
      </c>
      <c r="F646" s="2">
        <v>0</v>
      </c>
      <c r="G646" s="3">
        <f t="shared" si="14"/>
        <v>90989.472750000015</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291408.95</v>
      </c>
      <c r="D647" s="2">
        <f>'PR-RAS'!E654</f>
        <v>378140.7</v>
      </c>
      <c r="E647" s="2">
        <v>0</v>
      </c>
      <c r="F647" s="2">
        <v>0</v>
      </c>
      <c r="G647" s="3">
        <f t="shared" si="14"/>
        <v>676807.96610000008</v>
      </c>
      <c r="H647" s="3">
        <f t="shared" si="15"/>
        <v>0.34999999997671694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311207.64</v>
      </c>
      <c r="D648" s="2">
        <f>'PR-RAS'!E655</f>
        <v>404873.96</v>
      </c>
      <c r="E648" s="2">
        <v>0</v>
      </c>
      <c r="F648" s="2">
        <v>0</v>
      </c>
      <c r="G648" s="3">
        <f t="shared" si="14"/>
        <v>725258.24732000008</v>
      </c>
      <c r="H648" s="3">
        <f t="shared" si="15"/>
        <v>0.3999999999650754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40423.419999999984</v>
      </c>
      <c r="D649" s="2">
        <f>'PR-RAS'!E656</f>
        <v>13690.159999999974</v>
      </c>
      <c r="E649" s="2">
        <v>0</v>
      </c>
      <c r="F649" s="2">
        <v>0</v>
      </c>
      <c r="G649" s="3">
        <f t="shared" si="14"/>
        <v>43936.823519999954</v>
      </c>
      <c r="H649" s="3">
        <f t="shared" si="15"/>
        <v>0.57999999995809048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75</v>
      </c>
      <c r="E651" s="2">
        <v>0</v>
      </c>
      <c r="F651" s="2">
        <v>0</v>
      </c>
      <c r="G651" s="3">
        <f t="shared" si="14"/>
        <v>144.95000000000002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56</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810</v>
      </c>
      <c r="D663" s="2">
        <f>'PR-RAS'!E670</f>
        <v>0</v>
      </c>
      <c r="E663" s="2">
        <v>0</v>
      </c>
      <c r="F663" s="2">
        <v>0</v>
      </c>
      <c r="G663" s="3">
        <f t="shared" si="14"/>
        <v>536.22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1599816.84</v>
      </c>
      <c r="D676" s="2">
        <f>'PR-RAS'!E683</f>
        <v>1703450.88</v>
      </c>
      <c r="E676" s="2">
        <v>0</v>
      </c>
      <c r="F676" s="2">
        <v>0</v>
      </c>
      <c r="G676" s="3">
        <f t="shared" si="14"/>
        <v>3379535.0550000002</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653.96</v>
      </c>
      <c r="D678" s="2">
        <f>'PR-RAS'!E685</f>
        <v>51486.21</v>
      </c>
      <c r="E678" s="2">
        <v>0</v>
      </c>
      <c r="F678" s="2">
        <v>0</v>
      </c>
      <c r="G678" s="3">
        <f t="shared" si="14"/>
        <v>70155.059260000009</v>
      </c>
      <c r="H678" s="3">
        <f t="shared" si="15"/>
        <v>0.24999999999909051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9071.89</v>
      </c>
      <c r="D717" s="2">
        <f>'PR-RAS'!E724</f>
        <v>9656.68</v>
      </c>
      <c r="E717" s="2">
        <v>0</v>
      </c>
      <c r="F717" s="2">
        <v>0</v>
      </c>
      <c r="G717" s="3">
        <f t="shared" si="14"/>
        <v>20323.839</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4173.22</v>
      </c>
      <c r="D725" s="2">
        <f>'PR-RAS'!E732</f>
        <v>2804.16</v>
      </c>
      <c r="E725" s="2">
        <v>0</v>
      </c>
      <c r="F725" s="2">
        <v>0</v>
      </c>
      <c r="G725" s="3">
        <f t="shared" si="14"/>
        <v>7081.8349600000001</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14414.91</v>
      </c>
      <c r="D726" s="2">
        <f>'PR-RAS'!E733</f>
        <v>7890.69</v>
      </c>
      <c r="E726" s="2">
        <v>0</v>
      </c>
      <c r="F726" s="2">
        <v>0</v>
      </c>
      <c r="G726" s="3">
        <f t="shared" si="14"/>
        <v>21892.310249999999</v>
      </c>
      <c r="H726" s="3">
        <f t="shared" si="15"/>
        <v>0.4000000000005457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29758.639999999999</v>
      </c>
      <c r="D727" s="2">
        <f>'PR-RAS'!E734</f>
        <v>31960.2</v>
      </c>
      <c r="E727" s="2">
        <v>0</v>
      </c>
      <c r="F727" s="2">
        <v>0</v>
      </c>
      <c r="G727" s="3">
        <f t="shared" si="14"/>
        <v>68010.983040000006</v>
      </c>
      <c r="H727" s="3">
        <f t="shared" si="15"/>
        <v>0.56000000000130967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3355.3</v>
      </c>
      <c r="D729" s="2">
        <f>'PR-RAS'!E736</f>
        <v>4199.63</v>
      </c>
      <c r="E729" s="2">
        <v>0</v>
      </c>
      <c r="F729" s="2">
        <v>0</v>
      </c>
      <c r="G729" s="3">
        <f t="shared" si="14"/>
        <v>8557.3196800000005</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993.81</v>
      </c>
      <c r="D731" s="2">
        <f>'PR-RAS'!E738</f>
        <v>1368.52</v>
      </c>
      <c r="E731" s="2">
        <v>0</v>
      </c>
      <c r="F731" s="2">
        <v>0</v>
      </c>
      <c r="G731" s="3">
        <f t="shared" si="14"/>
        <v>2723.5205000000001</v>
      </c>
      <c r="H731" s="3">
        <f t="shared" si="15"/>
        <v>0.67000000000007276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2564.65</v>
      </c>
      <c r="D735" s="2">
        <f>'PR-RAS'!E742</f>
        <v>2528.65</v>
      </c>
      <c r="E735" s="2">
        <v>0</v>
      </c>
      <c r="F735" s="2">
        <v>0</v>
      </c>
      <c r="G735" s="3">
        <f t="shared" si="14"/>
        <v>5594.5113000000001</v>
      </c>
      <c r="H735" s="3">
        <f t="shared" si="15"/>
        <v>0.6999999999998181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31340.6</v>
      </c>
      <c r="D848" s="2">
        <f>'PR-RAS'!E855</f>
        <v>33278.29</v>
      </c>
      <c r="E848" s="2">
        <v>0</v>
      </c>
      <c r="F848" s="2">
        <v>0</v>
      </c>
      <c r="G848" s="3">
        <f t="shared" si="34"/>
        <v>82918.911459999988</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60</v>
      </c>
      <c r="E849" s="2">
        <v>0</v>
      </c>
      <c r="F849" s="2">
        <v>0</v>
      </c>
      <c r="G849" s="3">
        <f t="shared" si="34"/>
        <v>101.75999999999999</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1352531.5199999998</v>
      </c>
      <c r="D1011" s="7">
        <f>BILANCA!E6</f>
        <v>1272728.1800000002</v>
      </c>
      <c r="E1011" s="7">
        <v>0</v>
      </c>
      <c r="F1011" s="7">
        <v>0</v>
      </c>
      <c r="G1011" s="8">
        <f t="shared" ref="G1011:G1306" si="38">B1011/1000*C1011+B1011/500*D1011</f>
        <v>3897.9878800000006</v>
      </c>
      <c r="H1011" s="8">
        <f t="shared" si="35"/>
        <v>0.66000000038184226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1302776.0299999998</v>
      </c>
      <c r="D1012" s="2">
        <f>BILANCA!E7</f>
        <v>1249856.8600000001</v>
      </c>
      <c r="E1012" s="2">
        <v>0</v>
      </c>
      <c r="F1012" s="2">
        <v>0</v>
      </c>
      <c r="G1012" s="3">
        <f t="shared" si="38"/>
        <v>7604.9794999999995</v>
      </c>
      <c r="H1012" s="3">
        <f t="shared" si="35"/>
        <v>0.16999999969266355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223255.36</v>
      </c>
      <c r="D1013" s="2">
        <f>BILANCA!E8</f>
        <v>223255.36</v>
      </c>
      <c r="E1013" s="2">
        <v>0</v>
      </c>
      <c r="F1013" s="2">
        <v>0</v>
      </c>
      <c r="G1013" s="3">
        <f t="shared" si="38"/>
        <v>2009.2982400000001</v>
      </c>
      <c r="H1013" s="3">
        <f t="shared" si="35"/>
        <v>0.71999999997206032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223255.36</v>
      </c>
      <c r="D1014" s="2">
        <f>BILANCA!E9</f>
        <v>223255.36</v>
      </c>
      <c r="E1014" s="2">
        <v>0</v>
      </c>
      <c r="F1014" s="2">
        <v>0</v>
      </c>
      <c r="G1014" s="3">
        <f t="shared" si="38"/>
        <v>2679.06432</v>
      </c>
      <c r="H1014" s="3">
        <f t="shared" si="35"/>
        <v>0.71999999997206032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1079520.67</v>
      </c>
      <c r="D1017" s="2">
        <f>BILANCA!E12</f>
        <v>1026601.5000000001</v>
      </c>
      <c r="E1017" s="2">
        <v>0</v>
      </c>
      <c r="F1017" s="2">
        <v>0</v>
      </c>
      <c r="G1017" s="3">
        <f t="shared" si="38"/>
        <v>21929.065690000003</v>
      </c>
      <c r="H1017" s="3">
        <f t="shared" si="35"/>
        <v>0.82999999995809048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1067813.92</v>
      </c>
      <c r="D1018" s="2">
        <f>BILANCA!E13</f>
        <v>1014049.5800000001</v>
      </c>
      <c r="E1018" s="2">
        <v>0</v>
      </c>
      <c r="F1018" s="2">
        <v>0</v>
      </c>
      <c r="G1018" s="3">
        <f t="shared" si="38"/>
        <v>24767.304640000002</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1801376.6</v>
      </c>
      <c r="D1020" s="2">
        <f>BILANCA!E15</f>
        <v>1801376.6</v>
      </c>
      <c r="E1020" s="2">
        <v>0</v>
      </c>
      <c r="F1020" s="2">
        <v>0</v>
      </c>
      <c r="G1020" s="3">
        <f t="shared" si="38"/>
        <v>54041.297999999995</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733562.68</v>
      </c>
      <c r="D1023" s="2">
        <f>BILANCA!E18</f>
        <v>787327.02</v>
      </c>
      <c r="E1023" s="2">
        <v>0</v>
      </c>
      <c r="F1023" s="2">
        <v>0</v>
      </c>
      <c r="G1023" s="3">
        <f t="shared" si="38"/>
        <v>30006.817360000001</v>
      </c>
      <c r="H1023" s="3">
        <f t="shared" si="35"/>
        <v>0.33999999996740371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5183.8400000000256</v>
      </c>
      <c r="D1024" s="2">
        <f>BILANCA!E19</f>
        <v>6052.0500000001048</v>
      </c>
      <c r="E1024" s="2">
        <v>0</v>
      </c>
      <c r="F1024" s="2">
        <v>0</v>
      </c>
      <c r="G1024" s="3">
        <f t="shared" si="38"/>
        <v>242.0311600000033</v>
      </c>
      <c r="H1024" s="3">
        <f t="shared" si="35"/>
        <v>0.21000000007916242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146329.17000000001</v>
      </c>
      <c r="D1025" s="2">
        <f>BILANCA!E20</f>
        <v>130335.56</v>
      </c>
      <c r="E1025" s="2">
        <v>0</v>
      </c>
      <c r="F1025" s="2">
        <v>0</v>
      </c>
      <c r="G1025" s="3">
        <f t="shared" si="38"/>
        <v>6105.0043499999992</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9398.01</v>
      </c>
      <c r="D1026" s="2">
        <f>BILANCA!E21</f>
        <v>9398.01</v>
      </c>
      <c r="E1026" s="2">
        <v>0</v>
      </c>
      <c r="F1026" s="2">
        <v>0</v>
      </c>
      <c r="G1026" s="3">
        <f t="shared" si="38"/>
        <v>451.10448000000008</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180992.82</v>
      </c>
      <c r="D1027" s="2">
        <f>BILANCA!E22</f>
        <v>150497.98000000001</v>
      </c>
      <c r="E1027" s="2">
        <v>0</v>
      </c>
      <c r="F1027" s="2">
        <v>0</v>
      </c>
      <c r="G1027" s="3">
        <f t="shared" si="38"/>
        <v>8193.8092600000018</v>
      </c>
      <c r="H1027" s="3">
        <f t="shared" si="35"/>
        <v>0.1999999999825377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2570.5100000000002</v>
      </c>
      <c r="D1028" s="2">
        <f>BILANCA!E23</f>
        <v>2570.5100000000002</v>
      </c>
      <c r="E1028" s="2">
        <v>0</v>
      </c>
      <c r="F1028" s="2">
        <v>0</v>
      </c>
      <c r="G1028" s="3">
        <f t="shared" si="38"/>
        <v>138.80753999999999</v>
      </c>
      <c r="H1028" s="3">
        <f t="shared" si="35"/>
        <v>0.97999999999956344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11403.64</v>
      </c>
      <c r="D1029" s="2">
        <f>BILANCA!E24</f>
        <v>6159.01</v>
      </c>
      <c r="E1029" s="2">
        <v>0</v>
      </c>
      <c r="F1029" s="2">
        <v>0</v>
      </c>
      <c r="G1029" s="3">
        <f t="shared" si="38"/>
        <v>450.71154000000001</v>
      </c>
      <c r="H1029" s="3">
        <f t="shared" si="35"/>
        <v>0.37000000000080036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16243.85</v>
      </c>
      <c r="D1030" s="2">
        <f>BILANCA!E25</f>
        <v>15554.06</v>
      </c>
      <c r="E1030" s="2">
        <v>0</v>
      </c>
      <c r="F1030" s="2">
        <v>0</v>
      </c>
      <c r="G1030" s="3">
        <f t="shared" si="38"/>
        <v>947.03940000000011</v>
      </c>
      <c r="H1030" s="3">
        <f t="shared" si="35"/>
        <v>0.20999999999912689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3692.84</v>
      </c>
      <c r="D1031" s="2">
        <f>BILANCA!E26</f>
        <v>3692.84</v>
      </c>
      <c r="E1031" s="2">
        <v>0</v>
      </c>
      <c r="F1031" s="2">
        <v>0</v>
      </c>
      <c r="G1031" s="3">
        <f t="shared" si="38"/>
        <v>232.64892000000003</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365447</v>
      </c>
      <c r="D1033" s="2">
        <f>BILANCA!E28</f>
        <v>312155.92</v>
      </c>
      <c r="E1033" s="2">
        <v>0</v>
      </c>
      <c r="F1033" s="2">
        <v>0</v>
      </c>
      <c r="G1033" s="3">
        <f t="shared" si="38"/>
        <v>22764.453320000001</v>
      </c>
      <c r="H1033" s="3">
        <f t="shared" si="35"/>
        <v>8.0000000016298145E-2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6522.9100000000035</v>
      </c>
      <c r="D1040" s="2">
        <f>BILANCA!E35</f>
        <v>6499.8699999999953</v>
      </c>
      <c r="E1040" s="2">
        <v>0</v>
      </c>
      <c r="F1040" s="2">
        <v>0</v>
      </c>
      <c r="G1040" s="3">
        <f t="shared" si="38"/>
        <v>585.67949999999973</v>
      </c>
      <c r="H1040" s="3">
        <f t="shared" si="35"/>
        <v>0.22000000000116415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101715.77</v>
      </c>
      <c r="D1041" s="2">
        <f>BILANCA!E36</f>
        <v>131663.69</v>
      </c>
      <c r="E1041" s="2">
        <v>0</v>
      </c>
      <c r="F1041" s="2">
        <v>0</v>
      </c>
      <c r="G1041" s="3">
        <f t="shared" si="38"/>
        <v>11316.337650000001</v>
      </c>
      <c r="H1041" s="3">
        <f t="shared" si="35"/>
        <v>0.53999999999359716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95192.86</v>
      </c>
      <c r="D1045" s="2">
        <f>BILANCA!E40</f>
        <v>125163.82</v>
      </c>
      <c r="E1045" s="2">
        <v>0</v>
      </c>
      <c r="F1045" s="2">
        <v>0</v>
      </c>
      <c r="G1045" s="3">
        <f t="shared" si="38"/>
        <v>12093.217500000002</v>
      </c>
      <c r="H1045" s="3">
        <f t="shared" si="35"/>
        <v>0.319999999992433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60620.6</v>
      </c>
      <c r="D1059" s="2">
        <f>BILANCA!E54</f>
        <v>60620.6</v>
      </c>
      <c r="E1059" s="2">
        <v>0</v>
      </c>
      <c r="F1059" s="2">
        <v>0</v>
      </c>
      <c r="G1059" s="3">
        <f t="shared" si="38"/>
        <v>8911.2281999999996</v>
      </c>
      <c r="H1059" s="3">
        <f t="shared" si="35"/>
        <v>0.80000000000291038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60620.6</v>
      </c>
      <c r="D1060" s="2">
        <f>BILANCA!E55</f>
        <v>60620.6</v>
      </c>
      <c r="E1060" s="2">
        <v>0</v>
      </c>
      <c r="F1060" s="2">
        <v>0</v>
      </c>
      <c r="G1060" s="3">
        <f t="shared" si="38"/>
        <v>9093.09</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49755.49</v>
      </c>
      <c r="D1074" s="2">
        <f>BILANCA!E69</f>
        <v>22871.320000000003</v>
      </c>
      <c r="E1074" s="2">
        <v>0</v>
      </c>
      <c r="F1074" s="2">
        <v>0</v>
      </c>
      <c r="G1074" s="3">
        <f t="shared" si="38"/>
        <v>6111.8803200000002</v>
      </c>
      <c r="H1074" s="3">
        <f t="shared" si="35"/>
        <v>0.81000000000130967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40423.42</v>
      </c>
      <c r="D1075" s="2">
        <f>BILANCA!E70</f>
        <v>13690.160000000002</v>
      </c>
      <c r="E1075" s="2">
        <v>0</v>
      </c>
      <c r="F1075" s="2">
        <v>0</v>
      </c>
      <c r="G1075" s="3">
        <f t="shared" si="38"/>
        <v>4407.2431000000006</v>
      </c>
      <c r="H1075" s="3">
        <f t="shared" si="35"/>
        <v>0.57999999999992724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40298.28</v>
      </c>
      <c r="D1076" s="2">
        <f>BILANCA!E71</f>
        <v>13570.04</v>
      </c>
      <c r="E1076" s="2">
        <v>0</v>
      </c>
      <c r="F1076" s="2">
        <v>0</v>
      </c>
      <c r="G1076" s="3">
        <f t="shared" si="38"/>
        <v>4450.9317599999995</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40298.28</v>
      </c>
      <c r="D1077" s="2">
        <f>BILANCA!E72</f>
        <v>13570.04</v>
      </c>
      <c r="E1077" s="2">
        <v>0</v>
      </c>
      <c r="F1077" s="2">
        <v>0</v>
      </c>
      <c r="G1077" s="3">
        <f t="shared" si="38"/>
        <v>4518.3701200000005</v>
      </c>
      <c r="H1077" s="3">
        <f t="shared" si="35"/>
        <v>0.31999999999970896</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125.14</v>
      </c>
      <c r="D1085" s="2">
        <f>BILANCA!E80</f>
        <v>120.12</v>
      </c>
      <c r="E1085" s="2">
        <v>0</v>
      </c>
      <c r="F1085" s="2">
        <v>0</v>
      </c>
      <c r="G1085" s="3">
        <f t="shared" si="38"/>
        <v>27.403500000000001</v>
      </c>
      <c r="H1085" s="3">
        <f t="shared" si="35"/>
        <v>0.26000000000000512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8318.92</v>
      </c>
      <c r="D1087" s="2">
        <f>BILANCA!E82</f>
        <v>8168.01</v>
      </c>
      <c r="E1087" s="2">
        <v>0</v>
      </c>
      <c r="F1087" s="2">
        <v>0</v>
      </c>
      <c r="G1087" s="3">
        <f t="shared" si="38"/>
        <v>1898.43038</v>
      </c>
      <c r="H1087" s="3">
        <f t="shared" si="35"/>
        <v>9.0000000000145519E-2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151.96</v>
      </c>
      <c r="D1089" s="2">
        <f>BILANCA!E84</f>
        <v>151.96</v>
      </c>
      <c r="E1089" s="2">
        <v>0</v>
      </c>
      <c r="F1089" s="2">
        <v>0</v>
      </c>
      <c r="G1089" s="3">
        <f t="shared" si="38"/>
        <v>36.014520000000005</v>
      </c>
      <c r="H1089" s="3">
        <f t="shared" si="35"/>
        <v>7.9999999999984084E-2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8166.96</v>
      </c>
      <c r="D1092" s="2">
        <f>BILANCA!E87</f>
        <v>8016.05</v>
      </c>
      <c r="E1092" s="2">
        <v>0</v>
      </c>
      <c r="F1092" s="2">
        <v>0</v>
      </c>
      <c r="G1092" s="3">
        <f t="shared" si="38"/>
        <v>1984.3229200000001</v>
      </c>
      <c r="H1092" s="3">
        <f t="shared" si="35"/>
        <v>9.0000000000145519E-2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1013.15</v>
      </c>
      <c r="D1152" s="2">
        <f>BILANCA!E147</f>
        <v>1013.15</v>
      </c>
      <c r="E1152" s="2">
        <v>0</v>
      </c>
      <c r="F1152" s="2">
        <v>0</v>
      </c>
      <c r="G1152" s="3">
        <f t="shared" si="38"/>
        <v>431.60189999999989</v>
      </c>
      <c r="H1152" s="3">
        <f t="shared" si="41"/>
        <v>0.29999999999995453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1013.15</v>
      </c>
      <c r="D1166" s="2">
        <f>BILANCA!E161</f>
        <v>1013.15</v>
      </c>
      <c r="E1166" s="2">
        <v>0</v>
      </c>
      <c r="F1166" s="2">
        <v>0</v>
      </c>
      <c r="G1166" s="3">
        <f t="shared" si="38"/>
        <v>474.1542</v>
      </c>
      <c r="H1166" s="3">
        <f t="shared" si="41"/>
        <v>0.29999999999995453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1352531.52</v>
      </c>
      <c r="D1180" s="2">
        <f>BILANCA!E176</f>
        <v>1272728.1800000002</v>
      </c>
      <c r="E1180" s="2">
        <v>0</v>
      </c>
      <c r="F1180" s="2">
        <v>0</v>
      </c>
      <c r="G1180" s="3">
        <f t="shared" si="38"/>
        <v>662657.93960000016</v>
      </c>
      <c r="H1180" s="3">
        <f t="shared" si="41"/>
        <v>0.66000000014901161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44656.76</v>
      </c>
      <c r="D1181" s="2">
        <f>BILANCA!E177</f>
        <v>18581.05</v>
      </c>
      <c r="E1181" s="2">
        <v>0</v>
      </c>
      <c r="F1181" s="2">
        <v>0</v>
      </c>
      <c r="G1181" s="3">
        <f t="shared" si="38"/>
        <v>13991.02506</v>
      </c>
      <c r="H1181" s="3">
        <f t="shared" si="41"/>
        <v>0.28999999999723514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24577.120000000003</v>
      </c>
      <c r="D1182" s="2">
        <f>BILANCA!E178</f>
        <v>18581.05</v>
      </c>
      <c r="E1182" s="2">
        <v>0</v>
      </c>
      <c r="F1182" s="2">
        <v>0</v>
      </c>
      <c r="G1182" s="3">
        <f t="shared" si="38"/>
        <v>10619.145839999999</v>
      </c>
      <c r="H1182" s="3">
        <f t="shared" si="41"/>
        <v>0.17000000000189175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11771.43</v>
      </c>
      <c r="D1184" s="2">
        <f>BILANCA!E180</f>
        <v>9468.57</v>
      </c>
      <c r="E1184" s="2">
        <v>0</v>
      </c>
      <c r="F1184" s="2">
        <v>0</v>
      </c>
      <c r="G1184" s="3">
        <f t="shared" si="38"/>
        <v>5343.2911800000002</v>
      </c>
      <c r="H1184" s="3">
        <f t="shared" si="41"/>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2049.5300000000002</v>
      </c>
      <c r="D1199" s="2">
        <f>BILANCA!E195</f>
        <v>105.07</v>
      </c>
      <c r="E1199" s="2">
        <v>0</v>
      </c>
      <c r="F1199" s="2">
        <v>0</v>
      </c>
      <c r="G1199" s="3">
        <f t="shared" si="38"/>
        <v>427.07763</v>
      </c>
      <c r="H1199" s="3">
        <f t="shared" si="41"/>
        <v>0.53999999999979309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10756.16</v>
      </c>
      <c r="D1200" s="2">
        <f>BILANCA!E196</f>
        <v>9007.41</v>
      </c>
      <c r="E1200" s="2">
        <v>0</v>
      </c>
      <c r="F1200" s="2">
        <v>0</v>
      </c>
      <c r="G1200" s="3">
        <f t="shared" si="38"/>
        <v>5466.4861999999994</v>
      </c>
      <c r="H1200" s="3">
        <f t="shared" si="41"/>
        <v>0.56999999999970896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20079.64</v>
      </c>
      <c r="D1252" s="2">
        <f>BILANCA!E248</f>
        <v>0</v>
      </c>
      <c r="E1252" s="2">
        <v>0</v>
      </c>
      <c r="F1252" s="2">
        <v>0</v>
      </c>
      <c r="G1252" s="3">
        <f t="shared" si="38"/>
        <v>4859.2728799999995</v>
      </c>
      <c r="H1252" s="3">
        <f t="shared" si="41"/>
        <v>0.36000000000058208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20079.64</v>
      </c>
      <c r="D1253" s="2">
        <f>BILANCA!E249</f>
        <v>0</v>
      </c>
      <c r="E1253" s="2">
        <v>0</v>
      </c>
      <c r="F1253" s="2">
        <v>0</v>
      </c>
      <c r="G1253" s="3">
        <f t="shared" si="38"/>
        <v>4879.3525199999995</v>
      </c>
      <c r="H1253" s="3">
        <f t="shared" si="41"/>
        <v>0.36000000000058208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1307874.76</v>
      </c>
      <c r="D1255" s="2">
        <f>BILANCA!E251</f>
        <v>1254147.1300000001</v>
      </c>
      <c r="E1255" s="2">
        <v>0</v>
      </c>
      <c r="F1255" s="2">
        <v>0</v>
      </c>
      <c r="G1255" s="3">
        <f t="shared" si="38"/>
        <v>934961.40990000009</v>
      </c>
      <c r="H1255" s="3">
        <f t="shared" si="41"/>
        <v>0.37000000011175871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1307911.7</v>
      </c>
      <c r="D1256" s="2">
        <f>BILANCA!E252</f>
        <v>1254992.53</v>
      </c>
      <c r="E1256" s="2">
        <v>0</v>
      </c>
      <c r="F1256" s="2">
        <v>0</v>
      </c>
      <c r="G1256" s="3">
        <f t="shared" si="38"/>
        <v>939202.60296000005</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1307911.7</v>
      </c>
      <c r="D1257" s="2">
        <f>BILANCA!E253</f>
        <v>1254992.53</v>
      </c>
      <c r="E1257" s="2">
        <v>0</v>
      </c>
      <c r="F1257" s="2">
        <v>0</v>
      </c>
      <c r="G1257" s="3">
        <f t="shared" si="38"/>
        <v>943020.49971999996</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-36.94</v>
      </c>
      <c r="D1259" s="2">
        <f>BILANCA!E255</f>
        <v>-845.4</v>
      </c>
      <c r="E1259" s="2">
        <v>0</v>
      </c>
      <c r="F1259" s="2">
        <v>0</v>
      </c>
      <c r="G1259" s="3">
        <f t="shared" si="38"/>
        <v>-430.20725999999996</v>
      </c>
      <c r="H1259" s="3">
        <f t="shared" si="41"/>
        <v>0.45999999999997954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36.94</v>
      </c>
      <c r="D1264" s="2">
        <f>BILANCA!E260</f>
        <v>845.4</v>
      </c>
      <c r="E1264" s="2">
        <v>0</v>
      </c>
      <c r="F1264" s="2">
        <v>0</v>
      </c>
      <c r="G1264" s="3">
        <f t="shared" si="38"/>
        <v>438.84595999999999</v>
      </c>
      <c r="H1264" s="3">
        <f t="shared" si="41"/>
        <v>0.45999999999997954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36.94</v>
      </c>
      <c r="D1265" s="2">
        <f>BILANCA!E261</f>
        <v>845.4</v>
      </c>
      <c r="E1265" s="2">
        <v>0</v>
      </c>
      <c r="F1265" s="2">
        <v>0</v>
      </c>
      <c r="G1265" s="3">
        <f t="shared" si="38"/>
        <v>440.57369999999997</v>
      </c>
      <c r="H1265" s="3">
        <f t="shared" si="41"/>
        <v>0.45999999999997954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68797.52</v>
      </c>
      <c r="D1301" s="2">
        <f>BILANCA!E297</f>
        <v>68797.52</v>
      </c>
      <c r="E1301" s="2">
        <v>0</v>
      </c>
      <c r="F1301" s="2">
        <v>0</v>
      </c>
      <c r="G1301" s="3">
        <f t="shared" si="38"/>
        <v>60060.234960000002</v>
      </c>
      <c r="H1301" s="3">
        <f t="shared" si="41"/>
        <v>0.95999999999185093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68797.52</v>
      </c>
      <c r="D1302" s="2">
        <f>BILANCA!E298</f>
        <v>68797.52</v>
      </c>
      <c r="E1302" s="2">
        <v>0</v>
      </c>
      <c r="F1302" s="2">
        <v>0</v>
      </c>
      <c r="G1302" s="3">
        <f t="shared" si="38"/>
        <v>60266.627520000002</v>
      </c>
      <c r="H1302" s="3">
        <f t="shared" si="41"/>
        <v>0.95999999999185093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1013.15</v>
      </c>
      <c r="D1306" s="2">
        <f>BILANCA!E303</f>
        <v>1013.15</v>
      </c>
      <c r="E1306" s="2">
        <v>0</v>
      </c>
      <c r="F1306" s="2">
        <v>0</v>
      </c>
      <c r="G1306" s="3">
        <f t="shared" si="38"/>
        <v>899.67719999999986</v>
      </c>
      <c r="H1306" s="3">
        <f t="shared" si="41"/>
        <v>0.29999999999995453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7994.96</v>
      </c>
      <c r="D1311" s="2">
        <f>BILANCA!E308</f>
        <v>7994.96</v>
      </c>
      <c r="E1311" s="2">
        <v>0</v>
      </c>
      <c r="F1311" s="2">
        <v>0</v>
      </c>
      <c r="G1311" s="3">
        <f t="shared" si="52"/>
        <v>7219.4488799999999</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172</v>
      </c>
      <c r="D1314" s="2">
        <f>BILANCA!E311</f>
        <v>21.09</v>
      </c>
      <c r="E1314" s="2">
        <v>0</v>
      </c>
      <c r="F1314" s="2">
        <v>0</v>
      </c>
      <c r="G1314" s="3">
        <f t="shared" si="52"/>
        <v>65.110720000000001</v>
      </c>
      <c r="H1314" s="3">
        <f t="shared" si="41"/>
        <v>8.9999999999999858E-2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24577.119999999999</v>
      </c>
      <c r="D1340" s="2">
        <f>BILANCA!E337</f>
        <v>18581.05</v>
      </c>
      <c r="E1340" s="2">
        <v>0</v>
      </c>
      <c r="F1340" s="2">
        <v>0</v>
      </c>
      <c r="G1340" s="3">
        <f t="shared" si="52"/>
        <v>20373.942600000002</v>
      </c>
      <c r="H1340" s="3">
        <f t="shared" si="41"/>
        <v>0.16999999999825377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10756.16</v>
      </c>
      <c r="D1347" s="2">
        <f>BILANCA!E344</f>
        <v>9007.41</v>
      </c>
      <c r="E1347" s="2">
        <v>0</v>
      </c>
      <c r="F1347" s="2">
        <v>0</v>
      </c>
      <c r="G1347" s="3">
        <f t="shared" si="52"/>
        <v>9695.8202600000004</v>
      </c>
      <c r="H1347" s="3">
        <f t="shared" si="41"/>
        <v>0.56999999999970896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68797.52</v>
      </c>
      <c r="D1400" s="14">
        <f>BILANCA!E397</f>
        <v>68797.52</v>
      </c>
      <c r="E1400" s="14">
        <v>0</v>
      </c>
      <c r="F1400" s="14">
        <v>0</v>
      </c>
      <c r="G1400" s="15">
        <f t="shared" si="52"/>
        <v>80493.098400000003</v>
      </c>
      <c r="H1400" s="15">
        <f t="shared" si="41"/>
        <v>0.95999999999185093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1894879.51</v>
      </c>
      <c r="D1510" s="2">
        <f>'RAS-funkcijski'!E114</f>
        <v>2081872.01</v>
      </c>
      <c r="E1510" s="2">
        <v>0</v>
      </c>
      <c r="F1510" s="2">
        <v>0</v>
      </c>
      <c r="G1510" s="3">
        <f t="shared" si="52"/>
        <v>666448.58829999994</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1894879.51</v>
      </c>
      <c r="D1511" s="2">
        <f>'RAS-funkcijski'!E115</f>
        <v>2081872.01</v>
      </c>
      <c r="E1511" s="2">
        <v>0</v>
      </c>
      <c r="F1511" s="2">
        <v>0</v>
      </c>
      <c r="G1511" s="3">
        <f t="shared" si="52"/>
        <v>672507.21183000004</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1894879.51</v>
      </c>
      <c r="D1513" s="2">
        <f>'RAS-funkcijski'!E117</f>
        <v>2081872.01</v>
      </c>
      <c r="E1513" s="2">
        <v>0</v>
      </c>
      <c r="F1513" s="2">
        <v>0</v>
      </c>
      <c r="G1513" s="3">
        <f t="shared" si="52"/>
        <v>684624.45889000001</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1894879.51</v>
      </c>
      <c r="D1537" s="14">
        <f>'RAS-funkcijski'!E141</f>
        <v>2081872.01</v>
      </c>
      <c r="E1537" s="14">
        <v>0</v>
      </c>
      <c r="F1537" s="14">
        <v>0</v>
      </c>
      <c r="G1537" s="15">
        <f t="shared" si="52"/>
        <v>830031.42361000017</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2300.06</v>
      </c>
      <c r="D1538" s="7">
        <f>'P-VRIO'!E5</f>
        <v>0</v>
      </c>
      <c r="E1538" s="7">
        <v>0</v>
      </c>
      <c r="F1538" s="7">
        <v>0</v>
      </c>
      <c r="G1538" s="8">
        <f t="shared" si="52"/>
        <v>2.3000600000000002</v>
      </c>
      <c r="H1538" s="8">
        <f t="shared" si="63"/>
        <v>5.999999999994543E-2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793.17</v>
      </c>
      <c r="D1539" s="2">
        <f>'P-VRIO'!E6</f>
        <v>0</v>
      </c>
      <c r="E1539" s="2">
        <v>0</v>
      </c>
      <c r="F1539" s="2">
        <v>0</v>
      </c>
      <c r="G1539" s="3">
        <f t="shared" si="52"/>
        <v>1.5863399999999999</v>
      </c>
      <c r="H1539" s="3">
        <f t="shared" si="63"/>
        <v>0.16999999999995907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793.17</v>
      </c>
      <c r="D1540" s="2">
        <f>'P-VRIO'!E7</f>
        <v>0</v>
      </c>
      <c r="E1540" s="2">
        <v>0</v>
      </c>
      <c r="F1540" s="2">
        <v>0</v>
      </c>
      <c r="G1540" s="3">
        <f t="shared" si="52"/>
        <v>2.3795099999999998</v>
      </c>
      <c r="H1540" s="3">
        <f t="shared" si="63"/>
        <v>0.16999999999995907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793.17</v>
      </c>
      <c r="D1542" s="2">
        <f>'P-VRIO'!E9</f>
        <v>0</v>
      </c>
      <c r="E1542" s="2">
        <v>0</v>
      </c>
      <c r="F1542" s="2">
        <v>0</v>
      </c>
      <c r="G1542" s="3">
        <f t="shared" si="52"/>
        <v>3.9658500000000001</v>
      </c>
      <c r="H1542" s="3">
        <f t="shared" si="63"/>
        <v>0.16999999999995907</v>
      </c>
      <c r="I1542" s="11">
        <f t="shared" si="64"/>
        <v>0.67419449999983772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1506.89</v>
      </c>
      <c r="D1555" s="2">
        <f>'P-VRIO'!E22</f>
        <v>0</v>
      </c>
      <c r="E1555" s="2">
        <v>0</v>
      </c>
      <c r="F1555" s="2">
        <v>0</v>
      </c>
      <c r="G1555" s="3">
        <f t="shared" si="52"/>
        <v>27.124019999999998</v>
      </c>
      <c r="H1555" s="3">
        <f t="shared" si="63"/>
        <v>0.10999999999989996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1506.89</v>
      </c>
      <c r="D1556" s="2">
        <f>'P-VRIO'!E23</f>
        <v>0</v>
      </c>
      <c r="E1556" s="2">
        <v>0</v>
      </c>
      <c r="F1556" s="2">
        <v>0</v>
      </c>
      <c r="G1556" s="3">
        <f t="shared" si="52"/>
        <v>28.63091</v>
      </c>
      <c r="H1556" s="3">
        <f t="shared" si="63"/>
        <v>0.10999999999989996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1506.89</v>
      </c>
      <c r="D1558" s="2">
        <f>'P-VRIO'!E25</f>
        <v>0</v>
      </c>
      <c r="E1558" s="2">
        <v>0</v>
      </c>
      <c r="F1558" s="2">
        <v>0</v>
      </c>
      <c r="G1558" s="3">
        <f t="shared" si="52"/>
        <v>31.644690000000004</v>
      </c>
      <c r="H1558" s="3">
        <f t="shared" si="63"/>
        <v>0.10999999999989996</v>
      </c>
      <c r="I1558" s="11">
        <f t="shared" si="66"/>
        <v>3.4809158999968344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24577.119999999999</v>
      </c>
      <c r="D1582" s="7"/>
      <c r="E1582" s="7">
        <v>0</v>
      </c>
      <c r="F1582" s="7">
        <v>0</v>
      </c>
      <c r="G1582" s="8">
        <f t="shared" ref="G1582:G1686" si="70">B1582/1000*C1582</f>
        <v>24.577120000000001</v>
      </c>
      <c r="H1582" s="8">
        <f t="shared" ref="H1582:H1686" si="71">ABS(C1582-ROUND(C1582,0))</f>
        <v>0.11999999999898137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1848765.08</v>
      </c>
      <c r="D1583" s="2">
        <v>0</v>
      </c>
      <c r="E1583" s="2">
        <v>0</v>
      </c>
      <c r="F1583" s="2">
        <v>0</v>
      </c>
      <c r="G1583" s="3">
        <f t="shared" si="70"/>
        <v>3697.5301600000003</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1848765.08</v>
      </c>
      <c r="D1585" s="2">
        <v>0</v>
      </c>
      <c r="E1585" s="2">
        <v>0</v>
      </c>
      <c r="F1585" s="2">
        <v>0</v>
      </c>
      <c r="G1585" s="3">
        <f t="shared" si="70"/>
        <v>7395.0603200000005</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1604726.6</v>
      </c>
      <c r="D1586" s="2">
        <v>0</v>
      </c>
      <c r="E1586" s="2">
        <v>0</v>
      </c>
      <c r="F1586" s="2">
        <v>0</v>
      </c>
      <c r="G1586" s="3">
        <f t="shared" si="70"/>
        <v>8023.6330000000007</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207927.73</v>
      </c>
      <c r="D1587" s="2">
        <v>0</v>
      </c>
      <c r="E1587" s="2">
        <v>0</v>
      </c>
      <c r="F1587" s="2">
        <v>0</v>
      </c>
      <c r="G1587" s="3">
        <f t="shared" si="70"/>
        <v>1247.56638</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33278.29</v>
      </c>
      <c r="D1591" s="2">
        <v>0</v>
      </c>
      <c r="E1591" s="2">
        <v>0</v>
      </c>
      <c r="F1591" s="2">
        <v>0</v>
      </c>
      <c r="G1591" s="3">
        <f t="shared" si="70"/>
        <v>332.78290000000004</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2832.46</v>
      </c>
      <c r="D1593" s="2">
        <v>0</v>
      </c>
      <c r="E1593" s="2">
        <v>0</v>
      </c>
      <c r="F1593" s="2">
        <v>0</v>
      </c>
      <c r="G1593" s="3">
        <f t="shared" si="70"/>
        <v>33.989519999999999</v>
      </c>
      <c r="H1593" s="3">
        <f t="shared" si="71"/>
        <v>0.46000000000003638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1854761.1500000001</v>
      </c>
      <c r="D1602" s="2">
        <v>0</v>
      </c>
      <c r="E1602" s="2">
        <v>0</v>
      </c>
      <c r="F1602" s="2">
        <v>0</v>
      </c>
      <c r="G1602" s="3">
        <f t="shared" si="70"/>
        <v>38949.984150000004</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1854761.1500000001</v>
      </c>
      <c r="D1604" s="2">
        <v>0</v>
      </c>
      <c r="E1604" s="2">
        <v>0</v>
      </c>
      <c r="F1604" s="2">
        <v>0</v>
      </c>
      <c r="G1604" s="3">
        <f t="shared" si="70"/>
        <v>42659.506450000001</v>
      </c>
      <c r="H1604" s="3">
        <f t="shared" si="71"/>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1604726.6</v>
      </c>
      <c r="D1605" s="2">
        <v>0</v>
      </c>
      <c r="E1605" s="2">
        <v>0</v>
      </c>
      <c r="F1605" s="2">
        <v>0</v>
      </c>
      <c r="G1605" s="3">
        <f t="shared" si="70"/>
        <v>38513.438400000006</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210230.59</v>
      </c>
      <c r="D1606" s="2">
        <v>0</v>
      </c>
      <c r="E1606" s="2">
        <v>0</v>
      </c>
      <c r="F1606" s="2">
        <v>0</v>
      </c>
      <c r="G1606" s="3">
        <f t="shared" si="70"/>
        <v>5255.7647500000003</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33278.29</v>
      </c>
      <c r="D1610" s="2">
        <v>0</v>
      </c>
      <c r="E1610" s="2">
        <v>0</v>
      </c>
      <c r="F1610" s="2">
        <v>0</v>
      </c>
      <c r="G1610" s="3">
        <f t="shared" si="70"/>
        <v>965.07041000000004</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1944.46</v>
      </c>
      <c r="D1611" s="2">
        <v>0</v>
      </c>
      <c r="E1611" s="2">
        <v>0</v>
      </c>
      <c r="F1611" s="2">
        <v>0</v>
      </c>
      <c r="G1611" s="3">
        <f t="shared" si="70"/>
        <v>58.333799999999997</v>
      </c>
      <c r="H1611" s="3">
        <f t="shared" si="71"/>
        <v>0.46000000000003638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4581.21</v>
      </c>
      <c r="D1612" s="2">
        <v>0</v>
      </c>
      <c r="E1612" s="2">
        <v>0</v>
      </c>
      <c r="F1612" s="2">
        <v>0</v>
      </c>
      <c r="G1612" s="3">
        <f t="shared" si="70"/>
        <v>142.01750999999999</v>
      </c>
      <c r="H1612" s="3">
        <f t="shared" si="71"/>
        <v>0.21000000000003638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18581.050000000047</v>
      </c>
      <c r="D1621" s="2">
        <v>0</v>
      </c>
      <c r="E1621" s="2">
        <v>0</v>
      </c>
      <c r="F1621" s="2">
        <v>0</v>
      </c>
      <c r="G1621" s="3">
        <f t="shared" si="70"/>
        <v>743.24200000000189</v>
      </c>
      <c r="H1621" s="3">
        <f t="shared" si="71"/>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18581.05</v>
      </c>
      <c r="D1681" s="2">
        <v>0</v>
      </c>
      <c r="E1681" s="2">
        <v>0</v>
      </c>
      <c r="F1681" s="2">
        <v>0</v>
      </c>
      <c r="G1681" s="3">
        <f t="shared" si="70"/>
        <v>1858.105</v>
      </c>
      <c r="H1681" s="3">
        <f t="shared" si="71"/>
        <v>4.9999999999272404E-2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18581.05</v>
      </c>
      <c r="D1682" s="2">
        <v>0</v>
      </c>
      <c r="E1682" s="2">
        <v>0</v>
      </c>
      <c r="F1682" s="2">
        <v>0</v>
      </c>
      <c r="G1682" s="3">
        <f t="shared" si="70"/>
        <v>1876.68605</v>
      </c>
      <c r="H1682" s="3">
        <f t="shared" si="71"/>
        <v>4.9999999999272404E-2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2" t="s">
        <v>2128</v>
      </c>
      <c r="B59" s="397" t="s">
        <v>2129</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1860191.28</v>
      </c>
      <c r="I17" s="275">
        <f>'PR-RAS'!E6</f>
        <v>2081063.5499999996</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1861560.06</v>
      </c>
      <c r="I18" s="275">
        <f>'PR-RAS'!E152</f>
        <v>2032772.0100000002</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36.939999999973224</v>
      </c>
      <c r="I20" s="275">
        <f>'PR-RAS'!E650</f>
        <v>845.40000000066357</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1302776.0299999998</v>
      </c>
      <c r="I22" s="275">
        <f>BILANCA!E7</f>
        <v>1249856.8600000001</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49755.49</v>
      </c>
      <c r="I23" s="275">
        <f>BILANCA!E69</f>
        <v>22871.320000000003</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44656.76</v>
      </c>
      <c r="I24" s="275">
        <f>BILANCA!E177</f>
        <v>18581.05</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1307874.76</v>
      </c>
      <c r="I25" s="275">
        <f>BILANCA!E251</f>
        <v>1254147.1300000001</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1894879.51</v>
      </c>
      <c r="I30" s="275">
        <f>'RAS-funkcijski'!E114</f>
        <v>2081872.01</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1894879.51</v>
      </c>
      <c r="I31" s="275">
        <f>'RAS-funkcijski'!E141</f>
        <v>2081872.01</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2300.06</v>
      </c>
      <c r="I33" s="275">
        <f>'P-VRIO'!E5</f>
        <v>0</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1506.89</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24577.119999999999</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18581.050000000047</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18581.05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2" zoomScaleNormal="100" workbookViewId="0">
      <selection activeCell="E736" sqref="E7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1860191.28</v>
      </c>
      <c r="E6" s="60">
        <f>E7+E43+E49+E82+E106+E125+E134+E140</f>
        <v>2081063.5499999996</v>
      </c>
      <c r="F6" s="45">
        <f t="shared" ref="F6:F132" si="0">IF(D6&lt;&gt;0,IF(E6/D6&gt;=100,"&gt;&gt;100",E6/D6*100),"-")</f>
        <v>111.87363215679625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1601280.8</v>
      </c>
      <c r="E49" s="60">
        <f>E50+E53+E58+E61+E64+E68+E71+E74+E77</f>
        <v>1754937.0899999999</v>
      </c>
      <c r="F49" s="45">
        <f t="shared" si="0"/>
        <v>109.59583665775546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810</v>
      </c>
      <c r="E58" s="60">
        <f t="shared" si="9"/>
        <v>0</v>
      </c>
      <c r="F58" s="45">
        <f t="shared" si="0"/>
        <v>0</v>
      </c>
    </row>
    <row r="59" spans="1:6" ht="24" x14ac:dyDescent="0.2">
      <c r="A59" s="63">
        <v>6331</v>
      </c>
      <c r="B59" s="65" t="s">
        <v>121</v>
      </c>
      <c r="C59" s="247" t="s">
        <v>122</v>
      </c>
      <c r="D59" s="194">
        <v>810</v>
      </c>
      <c r="E59" s="194">
        <v>0</v>
      </c>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1600470.8</v>
      </c>
      <c r="E68" s="60">
        <f t="shared" si="11"/>
        <v>1754937.0899999999</v>
      </c>
      <c r="F68" s="45">
        <f t="shared" si="0"/>
        <v>109.65130322902485</v>
      </c>
    </row>
    <row r="69" spans="1:6" ht="12.75" customHeight="1" x14ac:dyDescent="0.2">
      <c r="A69" s="63" t="s">
        <v>141</v>
      </c>
      <c r="B69" s="64" t="s">
        <v>142</v>
      </c>
      <c r="C69" s="247" t="s">
        <v>141</v>
      </c>
      <c r="D69" s="194">
        <v>1599816.84</v>
      </c>
      <c r="E69" s="194">
        <v>1703450.88</v>
      </c>
      <c r="F69" s="45">
        <f t="shared" si="0"/>
        <v>106.47786905405997</v>
      </c>
    </row>
    <row r="70" spans="1:6" ht="24" x14ac:dyDescent="0.2">
      <c r="A70" s="63" t="s">
        <v>143</v>
      </c>
      <c r="B70" s="64" t="s">
        <v>144</v>
      </c>
      <c r="C70" s="247" t="s">
        <v>143</v>
      </c>
      <c r="D70" s="194">
        <v>653.96</v>
      </c>
      <c r="E70" s="194">
        <v>51486.21</v>
      </c>
      <c r="F70" s="45">
        <f t="shared" si="0"/>
        <v>7872.9907027952777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1545.24</v>
      </c>
      <c r="E82" s="60">
        <f t="shared" si="15"/>
        <v>7.88</v>
      </c>
      <c r="F82" s="45">
        <f t="shared" si="0"/>
        <v>0.50995314643679945</v>
      </c>
    </row>
    <row r="83" spans="1:6" ht="12.75" customHeight="1" x14ac:dyDescent="0.2">
      <c r="A83" s="63">
        <v>641</v>
      </c>
      <c r="B83" s="64" t="s">
        <v>169</v>
      </c>
      <c r="C83" s="247" t="s">
        <v>170</v>
      </c>
      <c r="D83" s="60">
        <f t="shared" ref="D83:E83" si="16">SUM(D84:D90)</f>
        <v>29.8</v>
      </c>
      <c r="E83" s="60">
        <f t="shared" si="16"/>
        <v>7.88</v>
      </c>
      <c r="F83" s="45">
        <f t="shared" si="0"/>
        <v>26.442953020134226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29.8</v>
      </c>
      <c r="E85" s="194">
        <v>7.88</v>
      </c>
      <c r="F85" s="45">
        <f t="shared" si="0"/>
        <v>26.442953020134226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1515.44</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1515.44</v>
      </c>
      <c r="E93" s="194">
        <v>0</v>
      </c>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10468.93</v>
      </c>
      <c r="E106" s="60">
        <f>E107+E112+E120+E124</f>
        <v>12626.51</v>
      </c>
      <c r="F106" s="45">
        <f t="shared" si="0"/>
        <v>120.60936504494728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10468.93</v>
      </c>
      <c r="E112" s="60">
        <f t="shared" si="20"/>
        <v>12626.51</v>
      </c>
      <c r="F112" s="45">
        <f t="shared" si="0"/>
        <v>120.60936504494728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10468.93</v>
      </c>
      <c r="E117" s="194">
        <v>12626.51</v>
      </c>
      <c r="F117" s="45">
        <f t="shared" si="0"/>
        <v>120.60936504494728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1065</v>
      </c>
      <c r="E125" s="60">
        <f t="shared" si="22"/>
        <v>3828.16</v>
      </c>
      <c r="F125" s="45">
        <f t="shared" si="0"/>
        <v>359.45164319248823</v>
      </c>
    </row>
    <row r="126" spans="1:6" ht="12.75" customHeight="1" x14ac:dyDescent="0.2">
      <c r="A126" s="63">
        <v>661</v>
      </c>
      <c r="B126" s="65" t="s">
        <v>255</v>
      </c>
      <c r="C126" s="247" t="s">
        <v>256</v>
      </c>
      <c r="D126" s="60">
        <f t="shared" ref="D126:E126" si="23">SUM(D127:D128)</f>
        <v>0</v>
      </c>
      <c r="E126" s="60">
        <f t="shared" si="23"/>
        <v>1249.8599999999999</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1249.8599999999999</v>
      </c>
      <c r="F128" s="45" t="str">
        <f t="shared" si="0"/>
        <v>-</v>
      </c>
    </row>
    <row r="129" spans="1:6" ht="36" x14ac:dyDescent="0.2">
      <c r="A129" s="63">
        <v>663</v>
      </c>
      <c r="B129" s="182" t="s">
        <v>261</v>
      </c>
      <c r="C129" s="247" t="s">
        <v>262</v>
      </c>
      <c r="D129" s="60">
        <f t="shared" ref="D129:E129" si="24">SUM(D130:D133)</f>
        <v>1065</v>
      </c>
      <c r="E129" s="60">
        <f t="shared" si="24"/>
        <v>2578.3000000000002</v>
      </c>
      <c r="F129" s="45">
        <f t="shared" si="0"/>
        <v>242.09389671361504</v>
      </c>
    </row>
    <row r="130" spans="1:6" ht="12.75" customHeight="1" x14ac:dyDescent="0.2">
      <c r="A130" s="63">
        <v>6631</v>
      </c>
      <c r="B130" s="65" t="s">
        <v>263</v>
      </c>
      <c r="C130" s="247" t="s">
        <v>264</v>
      </c>
      <c r="D130" s="194">
        <v>1065</v>
      </c>
      <c r="E130" s="194">
        <v>2578.3000000000002</v>
      </c>
      <c r="F130" s="45">
        <f t="shared" si="0"/>
        <v>242.09389671361504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245831.31</v>
      </c>
      <c r="E134" s="60">
        <f t="shared" si="25"/>
        <v>309663.90999999997</v>
      </c>
      <c r="F134" s="45">
        <f t="shared" ref="F134:F229" si="26">IF(D134&lt;&gt;0,IF(E134/D134&gt;=100,"&gt;&gt;100",E134/D134*100),"-")</f>
        <v>125.96601710335432</v>
      </c>
    </row>
    <row r="135" spans="1:6" ht="24" x14ac:dyDescent="0.2">
      <c r="A135" s="63">
        <v>671</v>
      </c>
      <c r="B135" s="182" t="s">
        <v>273</v>
      </c>
      <c r="C135" s="247" t="s">
        <v>274</v>
      </c>
      <c r="D135" s="60">
        <f t="shared" ref="D135:E135" si="27">SUM(D136:D138)</f>
        <v>245831.31</v>
      </c>
      <c r="E135" s="60">
        <f t="shared" si="27"/>
        <v>309663.90999999997</v>
      </c>
      <c r="F135" s="45">
        <f t="shared" si="26"/>
        <v>125.96601710335432</v>
      </c>
    </row>
    <row r="136" spans="1:6" ht="12.75" customHeight="1" x14ac:dyDescent="0.2">
      <c r="A136" s="63">
        <v>6711</v>
      </c>
      <c r="B136" s="65" t="s">
        <v>275</v>
      </c>
      <c r="C136" s="247" t="s">
        <v>276</v>
      </c>
      <c r="D136" s="194">
        <v>240708.13</v>
      </c>
      <c r="E136" s="194">
        <v>293080.36</v>
      </c>
      <c r="F136" s="45">
        <f t="shared" si="26"/>
        <v>121.75756589526078</v>
      </c>
    </row>
    <row r="137" spans="1:6" ht="24" x14ac:dyDescent="0.2">
      <c r="A137" s="63">
        <v>6712</v>
      </c>
      <c r="B137" s="182" t="s">
        <v>277</v>
      </c>
      <c r="C137" s="247" t="s">
        <v>278</v>
      </c>
      <c r="D137" s="194">
        <v>5123.18</v>
      </c>
      <c r="E137" s="194">
        <v>16583.55</v>
      </c>
      <c r="F137" s="45">
        <f t="shared" si="26"/>
        <v>323.69641511717327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1861560.06</v>
      </c>
      <c r="E152" s="60">
        <f>E153+E164+E202+E221+E230+E262+E273</f>
        <v>2032772.0100000002</v>
      </c>
      <c r="F152" s="45">
        <f t="shared" si="26"/>
        <v>109.19722944636017</v>
      </c>
    </row>
    <row r="153" spans="1:6" ht="12.75" customHeight="1" x14ac:dyDescent="0.2">
      <c r="A153" s="63">
        <v>31</v>
      </c>
      <c r="B153" s="64" t="s">
        <v>308</v>
      </c>
      <c r="C153" s="247" t="s">
        <v>3</v>
      </c>
      <c r="D153" s="60">
        <f t="shared" ref="D153:E153" si="30">D154+D159+D160</f>
        <v>1588305.2399999998</v>
      </c>
      <c r="E153" s="60">
        <f t="shared" si="30"/>
        <v>1703637.1500000001</v>
      </c>
      <c r="F153" s="45">
        <f t="shared" si="26"/>
        <v>107.26131898928952</v>
      </c>
    </row>
    <row r="154" spans="1:6" ht="12.75" customHeight="1" x14ac:dyDescent="0.2">
      <c r="A154" s="63">
        <v>311</v>
      </c>
      <c r="B154" s="64" t="s">
        <v>309</v>
      </c>
      <c r="C154" s="247" t="s">
        <v>310</v>
      </c>
      <c r="D154" s="60">
        <f t="shared" ref="D154:E154" si="31">SUM(D155:D158)</f>
        <v>1313425.69</v>
      </c>
      <c r="E154" s="60">
        <f t="shared" si="31"/>
        <v>1420022.87</v>
      </c>
      <c r="F154" s="45">
        <f t="shared" si="26"/>
        <v>108.11596581455629</v>
      </c>
    </row>
    <row r="155" spans="1:6" ht="12.75" customHeight="1" x14ac:dyDescent="0.2">
      <c r="A155" s="63">
        <v>3111</v>
      </c>
      <c r="B155" s="64" t="s">
        <v>311</v>
      </c>
      <c r="C155" s="247" t="s">
        <v>312</v>
      </c>
      <c r="D155" s="194">
        <v>1313425.69</v>
      </c>
      <c r="E155" s="194">
        <v>1420022.87</v>
      </c>
      <c r="F155" s="45">
        <f t="shared" si="26"/>
        <v>108.11596581455629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58004.160000000003</v>
      </c>
      <c r="E159" s="194">
        <v>50551.86</v>
      </c>
      <c r="F159" s="45">
        <f t="shared" si="26"/>
        <v>87.152128399066541</v>
      </c>
    </row>
    <row r="160" spans="1:6" ht="12.75" customHeight="1" x14ac:dyDescent="0.2">
      <c r="A160" s="63">
        <v>313</v>
      </c>
      <c r="B160" s="65" t="s">
        <v>321</v>
      </c>
      <c r="C160" s="247" t="s">
        <v>322</v>
      </c>
      <c r="D160" s="60">
        <f t="shared" ref="D160:E160" si="32">SUM(D161:D163)</f>
        <v>216875.39</v>
      </c>
      <c r="E160" s="60">
        <f t="shared" si="32"/>
        <v>233062.42</v>
      </c>
      <c r="F160" s="45">
        <f t="shared" si="26"/>
        <v>107.46374680870892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216875.39</v>
      </c>
      <c r="E162" s="194">
        <v>233062.42</v>
      </c>
      <c r="F162" s="45">
        <f t="shared" si="26"/>
        <v>107.46374680870892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241083.39</v>
      </c>
      <c r="E164" s="60">
        <f>E165+E170+E178+E188+E189+E194</f>
        <v>294731.23000000004</v>
      </c>
      <c r="F164" s="45">
        <f t="shared" si="26"/>
        <v>122.25281467960112</v>
      </c>
    </row>
    <row r="165" spans="1:6" ht="12.75" customHeight="1" x14ac:dyDescent="0.2">
      <c r="A165" s="63">
        <v>321</v>
      </c>
      <c r="B165" s="64" t="s">
        <v>331</v>
      </c>
      <c r="C165" s="247" t="s">
        <v>332</v>
      </c>
      <c r="D165" s="60">
        <f t="shared" ref="D165:E165" si="33">SUM(D166:D169)</f>
        <v>40753.519999999997</v>
      </c>
      <c r="E165" s="60">
        <f t="shared" si="33"/>
        <v>41407.81</v>
      </c>
      <c r="F165" s="45">
        <f t="shared" si="26"/>
        <v>101.6054809498664</v>
      </c>
    </row>
    <row r="166" spans="1:6" ht="12.75" customHeight="1" x14ac:dyDescent="0.2">
      <c r="A166" s="63">
        <v>3211</v>
      </c>
      <c r="B166" s="64" t="s">
        <v>333</v>
      </c>
      <c r="C166" s="247" t="s">
        <v>334</v>
      </c>
      <c r="D166" s="194">
        <v>7563.35</v>
      </c>
      <c r="E166" s="194">
        <v>8266.2800000000007</v>
      </c>
      <c r="F166" s="45">
        <f t="shared" si="26"/>
        <v>109.29389754539986</v>
      </c>
    </row>
    <row r="167" spans="1:6" ht="12.75" customHeight="1" x14ac:dyDescent="0.2">
      <c r="A167" s="63">
        <v>3212</v>
      </c>
      <c r="B167" s="64" t="s">
        <v>335</v>
      </c>
      <c r="C167" s="247" t="s">
        <v>336</v>
      </c>
      <c r="D167" s="194">
        <v>29758.639999999999</v>
      </c>
      <c r="E167" s="194">
        <v>32846.53</v>
      </c>
      <c r="F167" s="45">
        <f t="shared" si="26"/>
        <v>110.37644865491166</v>
      </c>
    </row>
    <row r="168" spans="1:6" ht="12.75" customHeight="1" x14ac:dyDescent="0.2">
      <c r="A168" s="63">
        <v>3213</v>
      </c>
      <c r="B168" s="64" t="s">
        <v>337</v>
      </c>
      <c r="C168" s="247" t="s">
        <v>338</v>
      </c>
      <c r="D168" s="194">
        <v>3431.53</v>
      </c>
      <c r="E168" s="194">
        <v>295</v>
      </c>
      <c r="F168" s="45">
        <f t="shared" si="26"/>
        <v>8.5967483892024834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123786.8</v>
      </c>
      <c r="E170" s="60">
        <f t="shared" si="34"/>
        <v>139626.26</v>
      </c>
      <c r="F170" s="45">
        <f t="shared" si="26"/>
        <v>112.79575851383186</v>
      </c>
    </row>
    <row r="171" spans="1:6" ht="12.75" customHeight="1" x14ac:dyDescent="0.2">
      <c r="A171" s="63">
        <v>3221</v>
      </c>
      <c r="B171" s="64" t="s">
        <v>343</v>
      </c>
      <c r="C171" s="247" t="s">
        <v>344</v>
      </c>
      <c r="D171" s="194">
        <v>21134.87</v>
      </c>
      <c r="E171" s="194">
        <v>16739.689999999999</v>
      </c>
      <c r="F171" s="45">
        <f t="shared" si="26"/>
        <v>79.204130425216718</v>
      </c>
    </row>
    <row r="172" spans="1:6" ht="12.75" customHeight="1" x14ac:dyDescent="0.2">
      <c r="A172" s="63">
        <v>3222</v>
      </c>
      <c r="B172" s="64" t="s">
        <v>345</v>
      </c>
      <c r="C172" s="247" t="s">
        <v>346</v>
      </c>
      <c r="D172" s="194">
        <v>63897.87</v>
      </c>
      <c r="E172" s="194">
        <v>80137.67</v>
      </c>
      <c r="F172" s="45">
        <f t="shared" si="26"/>
        <v>125.41524467090998</v>
      </c>
    </row>
    <row r="173" spans="1:6" ht="12.75" customHeight="1" x14ac:dyDescent="0.2">
      <c r="A173" s="63">
        <v>3223</v>
      </c>
      <c r="B173" s="65" t="s">
        <v>347</v>
      </c>
      <c r="C173" s="247" t="s">
        <v>348</v>
      </c>
      <c r="D173" s="194">
        <v>34252.629999999997</v>
      </c>
      <c r="E173" s="194">
        <v>37608.71</v>
      </c>
      <c r="F173" s="45">
        <f t="shared" si="26"/>
        <v>109.79802134901759</v>
      </c>
    </row>
    <row r="174" spans="1:6" ht="12.75" customHeight="1" x14ac:dyDescent="0.2">
      <c r="A174" s="63">
        <v>3224</v>
      </c>
      <c r="B174" s="65" t="s">
        <v>349</v>
      </c>
      <c r="C174" s="247" t="s">
        <v>350</v>
      </c>
      <c r="D174" s="194">
        <v>904.69</v>
      </c>
      <c r="E174" s="194">
        <v>2827.5</v>
      </c>
      <c r="F174" s="45">
        <f t="shared" si="26"/>
        <v>312.53799644076975</v>
      </c>
    </row>
    <row r="175" spans="1:6" ht="12.75" customHeight="1" x14ac:dyDescent="0.2">
      <c r="A175" s="63">
        <v>3225</v>
      </c>
      <c r="B175" s="65" t="s">
        <v>351</v>
      </c>
      <c r="C175" s="247" t="s">
        <v>352</v>
      </c>
      <c r="D175" s="194">
        <v>3596.74</v>
      </c>
      <c r="E175" s="194">
        <v>2312.69</v>
      </c>
      <c r="F175" s="45">
        <f t="shared" si="26"/>
        <v>64.299615763163303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29931.73</v>
      </c>
      <c r="E178" s="60">
        <f t="shared" si="35"/>
        <v>105194.45000000003</v>
      </c>
      <c r="F178" s="45">
        <f t="shared" si="26"/>
        <v>351.44794504026339</v>
      </c>
    </row>
    <row r="179" spans="1:6" ht="12.75" customHeight="1" x14ac:dyDescent="0.2">
      <c r="A179" s="63">
        <v>3231</v>
      </c>
      <c r="B179" s="65" t="s">
        <v>359</v>
      </c>
      <c r="C179" s="247" t="s">
        <v>360</v>
      </c>
      <c r="D179" s="194">
        <v>7783.49</v>
      </c>
      <c r="E179" s="194">
        <v>84715.36</v>
      </c>
      <c r="F179" s="45">
        <f t="shared" si="26"/>
        <v>1088.3981350268325</v>
      </c>
    </row>
    <row r="180" spans="1:6" ht="12.75" customHeight="1" x14ac:dyDescent="0.2">
      <c r="A180" s="63">
        <v>3232</v>
      </c>
      <c r="B180" s="65" t="s">
        <v>361</v>
      </c>
      <c r="C180" s="247" t="s">
        <v>362</v>
      </c>
      <c r="D180" s="194">
        <v>5802.02</v>
      </c>
      <c r="E180" s="194">
        <v>4068.35</v>
      </c>
      <c r="F180" s="45">
        <f t="shared" si="26"/>
        <v>70.119544572407534</v>
      </c>
    </row>
    <row r="181" spans="1:6" ht="12.75" customHeight="1" x14ac:dyDescent="0.2">
      <c r="A181" s="63">
        <v>3233</v>
      </c>
      <c r="B181" s="65" t="s">
        <v>363</v>
      </c>
      <c r="C181" s="247" t="s">
        <v>364</v>
      </c>
      <c r="D181" s="194">
        <v>1231.8699999999999</v>
      </c>
      <c r="E181" s="194">
        <v>823.99</v>
      </c>
      <c r="F181" s="45">
        <f t="shared" si="26"/>
        <v>66.889363325675617</v>
      </c>
    </row>
    <row r="182" spans="1:6" ht="12.75" customHeight="1" x14ac:dyDescent="0.2">
      <c r="A182" s="63">
        <v>3234</v>
      </c>
      <c r="B182" s="65" t="s">
        <v>365</v>
      </c>
      <c r="C182" s="247" t="s">
        <v>366</v>
      </c>
      <c r="D182" s="194">
        <v>2670.53</v>
      </c>
      <c r="E182" s="194">
        <v>2761.17</v>
      </c>
      <c r="F182" s="45">
        <f t="shared" si="26"/>
        <v>103.39408282251088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4453.07</v>
      </c>
      <c r="E184" s="194">
        <v>4199.63</v>
      </c>
      <c r="F184" s="45">
        <f t="shared" si="26"/>
        <v>94.308645496253149</v>
      </c>
    </row>
    <row r="185" spans="1:6" ht="12.75" customHeight="1" x14ac:dyDescent="0.2">
      <c r="A185" s="63">
        <v>3237</v>
      </c>
      <c r="B185" s="64" t="s">
        <v>371</v>
      </c>
      <c r="C185" s="247" t="s">
        <v>372</v>
      </c>
      <c r="D185" s="194">
        <v>993.81</v>
      </c>
      <c r="E185" s="194">
        <v>1368.52</v>
      </c>
      <c r="F185" s="45">
        <f t="shared" si="26"/>
        <v>137.70439017518439</v>
      </c>
    </row>
    <row r="186" spans="1:6" ht="12.75" customHeight="1" x14ac:dyDescent="0.2">
      <c r="A186" s="63">
        <v>3238</v>
      </c>
      <c r="B186" s="64" t="s">
        <v>373</v>
      </c>
      <c r="C186" s="247" t="s">
        <v>374</v>
      </c>
      <c r="D186" s="194">
        <v>1665.44</v>
      </c>
      <c r="E186" s="194">
        <v>1864.91</v>
      </c>
      <c r="F186" s="45">
        <f t="shared" si="26"/>
        <v>111.97701508310116</v>
      </c>
    </row>
    <row r="187" spans="1:6" ht="12.75" customHeight="1" x14ac:dyDescent="0.2">
      <c r="A187" s="63">
        <v>3239</v>
      </c>
      <c r="B187" s="64" t="s">
        <v>375</v>
      </c>
      <c r="C187" s="247" t="s">
        <v>376</v>
      </c>
      <c r="D187" s="194">
        <v>5331.5</v>
      </c>
      <c r="E187" s="194">
        <v>5392.52</v>
      </c>
      <c r="F187" s="45">
        <f t="shared" si="26"/>
        <v>101.14451842820971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46611.340000000004</v>
      </c>
      <c r="E194" s="60">
        <f t="shared" si="36"/>
        <v>8502.7099999999991</v>
      </c>
      <c r="F194" s="45">
        <f t="shared" si="26"/>
        <v>18.241719718849531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2564.65</v>
      </c>
      <c r="E196" s="194">
        <v>2528.65</v>
      </c>
      <c r="F196" s="45">
        <f t="shared" si="26"/>
        <v>98.596299690016181</v>
      </c>
    </row>
    <row r="197" spans="1:6" ht="12.75" customHeight="1" x14ac:dyDescent="0.2">
      <c r="A197" s="63">
        <v>3293</v>
      </c>
      <c r="B197" s="64" t="s">
        <v>395</v>
      </c>
      <c r="C197" s="247" t="s">
        <v>396</v>
      </c>
      <c r="D197" s="194">
        <v>1275.32</v>
      </c>
      <c r="E197" s="194">
        <v>1318.06</v>
      </c>
      <c r="F197" s="45">
        <f t="shared" si="26"/>
        <v>103.35131574820437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4032</v>
      </c>
      <c r="E199" s="194">
        <v>4656</v>
      </c>
      <c r="F199" s="45">
        <f t="shared" si="26"/>
        <v>115.47619047619047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38739.370000000003</v>
      </c>
      <c r="E201" s="194">
        <v>0</v>
      </c>
      <c r="F201" s="45">
        <f t="shared" si="26"/>
        <v>0</v>
      </c>
    </row>
    <row r="202" spans="1:6" ht="12.75" customHeight="1" x14ac:dyDescent="0.2">
      <c r="A202" s="63">
        <v>34</v>
      </c>
      <c r="B202" s="183" t="s">
        <v>405</v>
      </c>
      <c r="C202" s="247" t="s">
        <v>406</v>
      </c>
      <c r="D202" s="60">
        <f t="shared" ref="D202:E202" si="37">D203+D208+D216</f>
        <v>830.83</v>
      </c>
      <c r="E202" s="60">
        <f t="shared" si="37"/>
        <v>1065.3399999999999</v>
      </c>
      <c r="F202" s="45">
        <f t="shared" si="26"/>
        <v>128.22599087659327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830.83</v>
      </c>
      <c r="E216" s="60">
        <f t="shared" si="40"/>
        <v>1065.3399999999999</v>
      </c>
      <c r="F216" s="45">
        <f t="shared" si="26"/>
        <v>128.22599087659327</v>
      </c>
    </row>
    <row r="217" spans="1:6" ht="12.75" customHeight="1" x14ac:dyDescent="0.2">
      <c r="A217" s="63">
        <v>3431</v>
      </c>
      <c r="B217" s="182" t="s">
        <v>435</v>
      </c>
      <c r="C217" s="247" t="s">
        <v>436</v>
      </c>
      <c r="D217" s="194">
        <v>830.83</v>
      </c>
      <c r="E217" s="194">
        <v>1065.3399999999999</v>
      </c>
      <c r="F217" s="45">
        <f t="shared" si="26"/>
        <v>128.22599087659327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31340.6</v>
      </c>
      <c r="E262" s="60">
        <f t="shared" si="55"/>
        <v>33278.29</v>
      </c>
      <c r="F262" s="45">
        <f t="shared" ref="F262:F268" si="56">IF(D262&lt;&gt;0,IF(E262/D262&gt;=100,"&gt;&gt;100",E262/D262*100),"-")</f>
        <v>106.18268316496813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31340.6</v>
      </c>
      <c r="E269" s="60">
        <f t="shared" si="58"/>
        <v>33278.29</v>
      </c>
      <c r="F269" s="45">
        <f t="shared" ref="F269:F272" si="59">IF(D269&lt;&gt;0,IF(E269/D269&gt;=100,"&gt;&gt;100",E269/D269*100),"-")</f>
        <v>106.18268316496813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31340.6</v>
      </c>
      <c r="E271" s="194">
        <v>33278.29</v>
      </c>
      <c r="F271" s="45">
        <f t="shared" si="59"/>
        <v>106.18268316496813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60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60</v>
      </c>
      <c r="F274" s="45" t="str">
        <f t="shared" si="61"/>
        <v>-</v>
      </c>
    </row>
    <row r="275" spans="1:6" ht="12.75" customHeight="1" x14ac:dyDescent="0.2">
      <c r="A275" s="63">
        <v>3811</v>
      </c>
      <c r="B275" s="64" t="s">
        <v>542</v>
      </c>
      <c r="C275" s="247" t="s">
        <v>543</v>
      </c>
      <c r="D275" s="194">
        <v>0</v>
      </c>
      <c r="E275" s="194">
        <v>60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1861560.06</v>
      </c>
      <c r="E299" s="60">
        <f>E152-E297+E298</f>
        <v>2032772.0100000002</v>
      </c>
      <c r="F299" s="45">
        <f t="shared" si="68"/>
        <v>109.19722944636017</v>
      </c>
    </row>
    <row r="300" spans="1:6" ht="12.75" customHeight="1" x14ac:dyDescent="0.2">
      <c r="A300" s="63" t="s">
        <v>581</v>
      </c>
      <c r="B300" s="64" t="s">
        <v>592</v>
      </c>
      <c r="C300" s="247" t="s">
        <v>593</v>
      </c>
      <c r="D300" s="60">
        <f>IF(D6&gt;=D299,D6-D299,0)</f>
        <v>0</v>
      </c>
      <c r="E300" s="60">
        <f>IF(E6&gt;=E299,E6-E299,0)</f>
        <v>48291.539999999339</v>
      </c>
      <c r="F300" s="45" t="str">
        <f t="shared" si="68"/>
        <v>-</v>
      </c>
    </row>
    <row r="301" spans="1:6" ht="12.75" customHeight="1" x14ac:dyDescent="0.2">
      <c r="A301" s="63" t="s">
        <v>581</v>
      </c>
      <c r="B301" s="64" t="s">
        <v>594</v>
      </c>
      <c r="C301" s="247" t="s">
        <v>595</v>
      </c>
      <c r="D301" s="60">
        <f>IF(D299&gt;=D6,D299-D6,0)</f>
        <v>1368.7800000000279</v>
      </c>
      <c r="E301" s="60">
        <f>IF(E299&gt;=E6,E299-E6,0)</f>
        <v>0</v>
      </c>
      <c r="F301" s="45">
        <f t="shared" si="68"/>
        <v>0</v>
      </c>
    </row>
    <row r="302" spans="1:6" ht="12.75" customHeight="1" x14ac:dyDescent="0.2">
      <c r="A302" s="63">
        <v>92211</v>
      </c>
      <c r="B302" s="64" t="s">
        <v>596</v>
      </c>
      <c r="C302" s="247" t="s">
        <v>597</v>
      </c>
      <c r="D302" s="194">
        <v>260898.9</v>
      </c>
      <c r="E302" s="194">
        <v>259530.12</v>
      </c>
      <c r="F302" s="45">
        <f t="shared" si="68"/>
        <v>99.475359995768471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33319.449999999997</v>
      </c>
      <c r="E360" s="60">
        <f t="shared" si="86"/>
        <v>49100</v>
      </c>
      <c r="F360" s="45">
        <f t="shared" si="72"/>
        <v>147.36137601310949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33319.449999999997</v>
      </c>
      <c r="E373" s="60">
        <f t="shared" si="90"/>
        <v>49100</v>
      </c>
      <c r="F373" s="45">
        <f t="shared" si="72"/>
        <v>147.36137601310949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11841.439999999999</v>
      </c>
      <c r="E379" s="60">
        <f t="shared" si="92"/>
        <v>18582.54</v>
      </c>
      <c r="F379" s="45">
        <f t="shared" si="72"/>
        <v>156.92804253536735</v>
      </c>
    </row>
    <row r="380" spans="1:6" ht="12.75" customHeight="1" x14ac:dyDescent="0.2">
      <c r="A380" s="63">
        <v>4221</v>
      </c>
      <c r="B380" s="64" t="s">
        <v>647</v>
      </c>
      <c r="C380" s="247" t="s">
        <v>739</v>
      </c>
      <c r="D380" s="194">
        <v>1390.56</v>
      </c>
      <c r="E380" s="194">
        <v>8700.49</v>
      </c>
      <c r="F380" s="45">
        <f t="shared" si="72"/>
        <v>625.682458865493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2168.75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10450.879999999999</v>
      </c>
      <c r="E386" s="194">
        <v>7713.3</v>
      </c>
      <c r="F386" s="45">
        <f t="shared" si="72"/>
        <v>73.805268073119208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21478.01</v>
      </c>
      <c r="E393" s="60">
        <f t="shared" si="94"/>
        <v>30517.46</v>
      </c>
      <c r="F393" s="45">
        <f t="shared" si="72"/>
        <v>142.08699968013798</v>
      </c>
    </row>
    <row r="394" spans="1:6" ht="12.75" customHeight="1" x14ac:dyDescent="0.2">
      <c r="A394" s="63">
        <v>4241</v>
      </c>
      <c r="B394" s="64" t="s">
        <v>756</v>
      </c>
      <c r="C394" s="247" t="s">
        <v>757</v>
      </c>
      <c r="D394" s="194">
        <v>21478.01</v>
      </c>
      <c r="E394" s="194">
        <v>30517.46</v>
      </c>
      <c r="F394" s="45">
        <f t="shared" si="72"/>
        <v>142.08699968013798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33319.449999999997</v>
      </c>
      <c r="E418" s="60">
        <f t="shared" si="102"/>
        <v>49100</v>
      </c>
      <c r="F418" s="45">
        <f t="shared" si="72"/>
        <v>147.36137601310949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226247.61</v>
      </c>
      <c r="E420" s="194">
        <v>259567.06</v>
      </c>
      <c r="F420" s="45">
        <f t="shared" si="72"/>
        <v>114.72698429830928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1860191.28</v>
      </c>
      <c r="E422" s="60">
        <f>E6+E308</f>
        <v>2081063.5499999996</v>
      </c>
      <c r="F422" s="45">
        <f t="shared" si="72"/>
        <v>111.87363215679625</v>
      </c>
    </row>
    <row r="423" spans="1:6" ht="12.75" customHeight="1" x14ac:dyDescent="0.2">
      <c r="A423" s="63" t="s">
        <v>581</v>
      </c>
      <c r="B423" s="64" t="s">
        <v>804</v>
      </c>
      <c r="C423" s="247" t="s">
        <v>805</v>
      </c>
      <c r="D423" s="60">
        <f t="shared" ref="D423:E423" si="103">D299+D360</f>
        <v>1894879.51</v>
      </c>
      <c r="E423" s="60">
        <f t="shared" si="103"/>
        <v>2081872.0100000002</v>
      </c>
      <c r="F423" s="45">
        <f t="shared" si="72"/>
        <v>109.86830555785578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34688.229999999981</v>
      </c>
      <c r="E425" s="60">
        <f t="shared" si="105"/>
        <v>808.46000000066124</v>
      </c>
      <c r="F425" s="45">
        <f t="shared" si="72"/>
        <v>2.3306464469379429</v>
      </c>
    </row>
    <row r="426" spans="1:6" ht="12.75" customHeight="1" x14ac:dyDescent="0.2">
      <c r="A426" s="251" t="s">
        <v>810</v>
      </c>
      <c r="B426" s="183" t="s">
        <v>811</v>
      </c>
      <c r="C426" s="252" t="s">
        <v>812</v>
      </c>
      <c r="D426" s="60">
        <f t="shared" ref="D426:E426" si="106">IF(D302-D303+D419-D420&gt;=0,D302-D303+D419-D420,0)</f>
        <v>34651.290000000008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36.940000000002328</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1860191.28</v>
      </c>
      <c r="E643" s="60">
        <f>E422+E430</f>
        <v>2081063.5499999996</v>
      </c>
      <c r="F643" s="45">
        <f t="shared" si="109"/>
        <v>111.87363215679625</v>
      </c>
    </row>
    <row r="644" spans="1:6" ht="12.75" customHeight="1" x14ac:dyDescent="0.2">
      <c r="A644" s="63" t="s">
        <v>581</v>
      </c>
      <c r="B644" s="64" t="s">
        <v>1237</v>
      </c>
      <c r="C644" s="247" t="s">
        <v>1238</v>
      </c>
      <c r="D644" s="60">
        <f>D423+D535</f>
        <v>1894879.51</v>
      </c>
      <c r="E644" s="60">
        <f>E423+E535</f>
        <v>2081872.0100000002</v>
      </c>
      <c r="F644" s="45">
        <f t="shared" si="109"/>
        <v>109.86830555785578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34688.229999999981</v>
      </c>
      <c r="E646" s="60">
        <f t="shared" si="164"/>
        <v>808.46000000066124</v>
      </c>
      <c r="F646" s="45">
        <f t="shared" si="109"/>
        <v>2.3306464469379429</v>
      </c>
    </row>
    <row r="647" spans="1:6" ht="24" x14ac:dyDescent="0.2">
      <c r="A647" s="251" t="s">
        <v>1243</v>
      </c>
      <c r="B647" s="64" t="s">
        <v>1244</v>
      </c>
      <c r="C647" s="252" t="s">
        <v>1243</v>
      </c>
      <c r="D647" s="60">
        <f>IF(D426-D427+D641-D642&gt;=0,D426-D427+D641-D642,0)</f>
        <v>34651.290000000008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36.940000000002328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36.939999999973224</v>
      </c>
      <c r="E650" s="60">
        <f t="shared" si="166"/>
        <v>845.40000000066357</v>
      </c>
      <c r="F650" s="45">
        <f t="shared" si="109"/>
        <v>2288.5760693050252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60222.11</v>
      </c>
      <c r="E653" s="194">
        <v>40423.42</v>
      </c>
      <c r="F653" s="45">
        <f t="shared" ref="F653:F740" si="167">IF(D653&lt;&gt;0,IF(E653/D653&gt;=100,"&gt;&gt;100",E653/D653*100),"-")</f>
        <v>67.123885230856246</v>
      </c>
    </row>
    <row r="654" spans="1:6" ht="12.75" customHeight="1" x14ac:dyDescent="0.2">
      <c r="A654" s="63" t="s">
        <v>1256</v>
      </c>
      <c r="B654" s="64" t="s">
        <v>1257</v>
      </c>
      <c r="C654" s="247" t="s">
        <v>1256</v>
      </c>
      <c r="D654" s="194">
        <v>291408.95</v>
      </c>
      <c r="E654" s="327">
        <v>378140.7</v>
      </c>
      <c r="F654" s="45">
        <f t="shared" si="167"/>
        <v>129.76289849711205</v>
      </c>
    </row>
    <row r="655" spans="1:6" ht="12.75" customHeight="1" x14ac:dyDescent="0.2">
      <c r="A655" s="63" t="s">
        <v>1258</v>
      </c>
      <c r="B655" s="64" t="s">
        <v>1259</v>
      </c>
      <c r="C655" s="247" t="s">
        <v>1258</v>
      </c>
      <c r="D655" s="194">
        <v>311207.64</v>
      </c>
      <c r="E655" s="327">
        <v>404873.96</v>
      </c>
      <c r="F655" s="45">
        <f t="shared" si="167"/>
        <v>130.09769297437558</v>
      </c>
    </row>
    <row r="656" spans="1:6" ht="24" x14ac:dyDescent="0.2">
      <c r="A656" s="63">
        <v>11</v>
      </c>
      <c r="B656" s="64" t="s">
        <v>1260</v>
      </c>
      <c r="C656" s="247" t="s">
        <v>1261</v>
      </c>
      <c r="D656" s="60">
        <f t="shared" ref="D656:E656" si="168">+D653+D654-D655</f>
        <v>40423.419999999984</v>
      </c>
      <c r="E656" s="60">
        <f t="shared" si="168"/>
        <v>13690.159999999974</v>
      </c>
      <c r="F656" s="45">
        <f t="shared" si="167"/>
        <v>33.866901909833409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73</v>
      </c>
      <c r="E658" s="327">
        <v>75</v>
      </c>
      <c r="F658" s="45">
        <f t="shared" si="167"/>
        <v>102.73972602739727</v>
      </c>
    </row>
    <row r="659" spans="1:6" ht="12.75" customHeight="1" x14ac:dyDescent="0.2">
      <c r="A659" s="63" t="s">
        <v>581</v>
      </c>
      <c r="B659" s="64" t="s">
        <v>1266</v>
      </c>
      <c r="C659" s="247" t="s">
        <v>1267</v>
      </c>
      <c r="D659" s="253">
        <v>0</v>
      </c>
      <c r="E659" s="327">
        <v>0</v>
      </c>
      <c r="F659" s="45" t="str">
        <f t="shared" si="167"/>
        <v>-</v>
      </c>
    </row>
    <row r="660" spans="1:6" ht="12.75" customHeight="1" x14ac:dyDescent="0.2">
      <c r="A660" s="63" t="s">
        <v>581</v>
      </c>
      <c r="B660" s="64" t="s">
        <v>1268</v>
      </c>
      <c r="C660" s="247" t="s">
        <v>1269</v>
      </c>
      <c r="D660" s="253">
        <v>53</v>
      </c>
      <c r="E660" s="253">
        <v>56</v>
      </c>
      <c r="F660" s="45">
        <f t="shared" si="167"/>
        <v>105.66037735849056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810</v>
      </c>
      <c r="E670" s="194">
        <v>0</v>
      </c>
      <c r="F670" s="45">
        <f t="shared" si="167"/>
        <v>0</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1599816.84</v>
      </c>
      <c r="E683" s="192">
        <v>1703450.88</v>
      </c>
      <c r="F683" s="71">
        <f t="shared" si="167"/>
        <v>106.47786905405997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653.96</v>
      </c>
      <c r="E685" s="194">
        <v>51486.21</v>
      </c>
      <c r="F685" s="45">
        <f t="shared" si="167"/>
        <v>7872.9907027952777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327">
        <v>0</v>
      </c>
      <c r="E711" s="327">
        <v>0</v>
      </c>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9071.89</v>
      </c>
      <c r="E724" s="192">
        <v>9656.68</v>
      </c>
      <c r="F724" s="71">
        <f t="shared" si="167"/>
        <v>106.44617604490357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4173.22</v>
      </c>
      <c r="E732" s="192">
        <v>2804.16</v>
      </c>
      <c r="F732" s="71">
        <f t="shared" si="167"/>
        <v>67.194157029823486</v>
      </c>
    </row>
    <row r="733" spans="1:6" ht="12.75" customHeight="1" x14ac:dyDescent="0.2">
      <c r="A733" s="70">
        <v>31215</v>
      </c>
      <c r="B733" s="65" t="s">
        <v>1395</v>
      </c>
      <c r="C733" s="278" t="s">
        <v>1396</v>
      </c>
      <c r="D733" s="192">
        <v>14414.91</v>
      </c>
      <c r="E733" s="192">
        <v>7890.69</v>
      </c>
      <c r="F733" s="71">
        <f t="shared" si="167"/>
        <v>54.739779852943926</v>
      </c>
    </row>
    <row r="734" spans="1:6" ht="12.75" customHeight="1" x14ac:dyDescent="0.2">
      <c r="A734" s="70">
        <v>32121</v>
      </c>
      <c r="B734" s="65" t="s">
        <v>1397</v>
      </c>
      <c r="C734" s="278" t="s">
        <v>1398</v>
      </c>
      <c r="D734" s="192">
        <v>29758.639999999999</v>
      </c>
      <c r="E734" s="192">
        <v>31960.2</v>
      </c>
      <c r="F734" s="71">
        <f t="shared" si="167"/>
        <v>107.39805313683691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3355.3</v>
      </c>
      <c r="E736" s="327">
        <v>4199.63</v>
      </c>
      <c r="F736" s="45">
        <f t="shared" si="167"/>
        <v>125.16406878669568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993.81</v>
      </c>
      <c r="E738" s="194">
        <v>1368.52</v>
      </c>
      <c r="F738" s="45">
        <f t="shared" si="167"/>
        <v>137.70439017518439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2564.65</v>
      </c>
      <c r="E742" s="327">
        <v>2528.65</v>
      </c>
      <c r="F742" s="71">
        <f t="shared" si="169"/>
        <v>98.596299690016181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327">
        <v>4032</v>
      </c>
      <c r="E744" s="327">
        <v>4656</v>
      </c>
      <c r="F744" s="71">
        <f t="shared" si="170"/>
        <v>115.47619047619047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31340.6</v>
      </c>
      <c r="E855" s="327">
        <v>33278.29</v>
      </c>
      <c r="F855" s="45">
        <f t="shared" si="169"/>
        <v>106.18268316496813</v>
      </c>
    </row>
    <row r="856" spans="1:6" ht="12.75" customHeight="1" x14ac:dyDescent="0.2">
      <c r="A856" s="63">
        <v>38117</v>
      </c>
      <c r="B856" s="64" t="s">
        <v>1639</v>
      </c>
      <c r="C856" s="247" t="s">
        <v>1640</v>
      </c>
      <c r="D856" s="194">
        <v>0</v>
      </c>
      <c r="E856" s="327">
        <v>60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9" zoomScaleNormal="100" workbookViewId="0">
      <selection activeCell="F387" sqref="F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1352531.5199999998</v>
      </c>
      <c r="E6" s="180">
        <f t="shared" si="0"/>
        <v>1272728.1800000002</v>
      </c>
      <c r="F6" s="181">
        <f t="shared" ref="F6:F298" si="1">IF(D6&gt;0,IF(E6/D6&gt;=100,"&gt;&gt;100",E6/D6*100),"-")</f>
        <v>94.099705713327879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1302776.0299999998</v>
      </c>
      <c r="E7" s="79">
        <f t="shared" si="2"/>
        <v>1249856.8600000001</v>
      </c>
      <c r="F7" s="71">
        <f t="shared" si="1"/>
        <v>95.937968708251432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223255.36</v>
      </c>
      <c r="E8" s="79">
        <f>E9+E10-E11</f>
        <v>223255.36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223255.36</v>
      </c>
      <c r="E9" s="192">
        <v>223255.36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1079520.67</v>
      </c>
      <c r="E12" s="79">
        <f t="shared" si="3"/>
        <v>1026601.5000000001</v>
      </c>
      <c r="F12" s="71">
        <f t="shared" si="1"/>
        <v>95.097901182383112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1067813.92</v>
      </c>
      <c r="E13" s="79">
        <f t="shared" si="4"/>
        <v>1014049.5800000001</v>
      </c>
      <c r="F13" s="71">
        <f t="shared" si="1"/>
        <v>94.965008510096979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1801376.6</v>
      </c>
      <c r="E15" s="192">
        <v>1801376.6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733562.68</v>
      </c>
      <c r="E18" s="192">
        <v>787327.02</v>
      </c>
      <c r="F18" s="71">
        <f t="shared" si="1"/>
        <v>107.32920873237444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5183.8400000000256</v>
      </c>
      <c r="E19" s="79">
        <f t="shared" si="5"/>
        <v>6052.0500000001048</v>
      </c>
      <c r="F19" s="71">
        <f t="shared" si="1"/>
        <v>116.74839501219319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146329.17000000001</v>
      </c>
      <c r="E20" s="192">
        <v>130335.56</v>
      </c>
      <c r="F20" s="71">
        <f t="shared" si="1"/>
        <v>89.070115001677379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9398.01</v>
      </c>
      <c r="E21" s="192">
        <v>9398.01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180992.82</v>
      </c>
      <c r="E22" s="192">
        <v>150497.98000000001</v>
      </c>
      <c r="F22" s="71">
        <f t="shared" si="1"/>
        <v>83.151353738783669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2570.5100000000002</v>
      </c>
      <c r="E23" s="192">
        <v>2570.5100000000002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11403.64</v>
      </c>
      <c r="E24" s="192">
        <v>6159.01</v>
      </c>
      <c r="F24" s="71">
        <f t="shared" si="1"/>
        <v>54.009158479222428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16243.85</v>
      </c>
      <c r="E25" s="192">
        <v>15554.06</v>
      </c>
      <c r="F25" s="71">
        <f t="shared" si="1"/>
        <v>95.753531336475035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3692.84</v>
      </c>
      <c r="E26" s="192">
        <v>3692.84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365447</v>
      </c>
      <c r="E28" s="192">
        <v>312155.92</v>
      </c>
      <c r="F28" s="71">
        <f t="shared" si="1"/>
        <v>85.41756260141689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6522.9100000000035</v>
      </c>
      <c r="E35" s="79">
        <f t="shared" si="7"/>
        <v>6499.8699999999953</v>
      </c>
      <c r="F35" s="71">
        <f t="shared" si="1"/>
        <v>99.646783414150917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101715.77</v>
      </c>
      <c r="E36" s="192">
        <v>131663.69</v>
      </c>
      <c r="F36" s="71">
        <f t="shared" si="1"/>
        <v>129.44275012616038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95192.86</v>
      </c>
      <c r="E40" s="192">
        <v>125163.82</v>
      </c>
      <c r="F40" s="71">
        <f t="shared" si="1"/>
        <v>131.48446217499927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60620.6</v>
      </c>
      <c r="E54" s="192">
        <v>60620.6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60620.6</v>
      </c>
      <c r="E55" s="192">
        <v>60620.6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49755.49</v>
      </c>
      <c r="E69" s="79">
        <f>E70+E82+E88+E119+E135+E147+E165+E171</f>
        <v>22871.320000000003</v>
      </c>
      <c r="F69" s="71">
        <f t="shared" si="1"/>
        <v>45.967429925823275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40423.42</v>
      </c>
      <c r="E70" s="79">
        <f t="shared" si="12"/>
        <v>13690.160000000002</v>
      </c>
      <c r="F70" s="71">
        <f t="shared" si="1"/>
        <v>33.866901909833466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40298.28</v>
      </c>
      <c r="E71" s="79">
        <f t="shared" si="13"/>
        <v>13570.04</v>
      </c>
      <c r="F71" s="71">
        <f t="shared" si="1"/>
        <v>33.67399303394587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40298.28</v>
      </c>
      <c r="E72" s="192">
        <v>13570.04</v>
      </c>
      <c r="F72" s="71">
        <f t="shared" si="1"/>
        <v>33.67399303394587</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125.14</v>
      </c>
      <c r="E80" s="192">
        <v>120.12</v>
      </c>
      <c r="F80" s="71">
        <f t="shared" si="1"/>
        <v>95.988492887965478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8318.92</v>
      </c>
      <c r="E82" s="79">
        <f>SUM(E83:E85)-E86+E87</f>
        <v>8168.01</v>
      </c>
      <c r="F82" s="71">
        <f t="shared" si="1"/>
        <v>98.185942405985401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151.96</v>
      </c>
      <c r="E84" s="192">
        <v>151.96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8166.96</v>
      </c>
      <c r="E87" s="192">
        <v>8016.05</v>
      </c>
      <c r="F87" s="71">
        <f t="shared" si="1"/>
        <v>98.152188819340367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1013.15</v>
      </c>
      <c r="E147" s="79">
        <f t="shared" si="24"/>
        <v>1013.15</v>
      </c>
      <c r="F147" s="71">
        <f t="shared" si="1"/>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1013.15</v>
      </c>
      <c r="E161" s="192">
        <v>1013.15</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1352531.52</v>
      </c>
      <c r="E176" s="79">
        <f>E177+E251</f>
        <v>1272728.1800000002</v>
      </c>
      <c r="F176" s="71">
        <f t="shared" si="1"/>
        <v>94.099705713327864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44656.76</v>
      </c>
      <c r="E177" s="79">
        <f>E178+E197+E203+E219+E247+E248</f>
        <v>18581.05</v>
      </c>
      <c r="F177" s="71">
        <f t="shared" si="1"/>
        <v>41.608594085195612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24577.120000000003</v>
      </c>
      <c r="E178" s="79">
        <f>SUM(E179:E181)+E185+E186+SUM(E194:E196)</f>
        <v>18581.05</v>
      </c>
      <c r="F178" s="71">
        <f t="shared" si="1"/>
        <v>75.603040551537362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11771.43</v>
      </c>
      <c r="E180" s="192">
        <v>9468.57</v>
      </c>
      <c r="F180" s="71">
        <f t="shared" si="1"/>
        <v>80.436871306204935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2049.5300000000002</v>
      </c>
      <c r="E195" s="192">
        <v>105.07</v>
      </c>
      <c r="F195" s="71">
        <f t="shared" si="1"/>
        <v>5.1265412070084349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10756.16</v>
      </c>
      <c r="E196" s="192">
        <v>9007.41</v>
      </c>
      <c r="F196" s="71">
        <f t="shared" si="1"/>
        <v>83.741874423586111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20079.64</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20079.64</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1307874.76</v>
      </c>
      <c r="E251" s="79">
        <f>+E252+E255-E264+E274+E291</f>
        <v>1254147.1300000001</v>
      </c>
      <c r="F251" s="71">
        <f t="shared" si="1"/>
        <v>95.891989688676318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1307911.7</v>
      </c>
      <c r="E252" s="79">
        <f>E253-E254</f>
        <v>1254992.53</v>
      </c>
      <c r="F252" s="71">
        <f t="shared" si="1"/>
        <v>95.953918754607059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1307911.7</v>
      </c>
      <c r="E253" s="192">
        <v>1254992.53</v>
      </c>
      <c r="F253" s="71">
        <f t="shared" si="1"/>
        <v>95.953918754607059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-36.94</v>
      </c>
      <c r="E255" s="79">
        <f>E256-E260</f>
        <v>-845.4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36.94</v>
      </c>
      <c r="E260" s="79">
        <f>SUM(E261:E263)</f>
        <v>845.4</v>
      </c>
      <c r="F260" s="71">
        <f t="shared" si="1"/>
        <v>2288.57606930157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36.94</v>
      </c>
      <c r="E261" s="192">
        <v>845.4</v>
      </c>
      <c r="F261" s="71">
        <f t="shared" si="1"/>
        <v>2288.57606930157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68797.52</v>
      </c>
      <c r="E297" s="79">
        <f t="shared" si="42"/>
        <v>68797.52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68797.52</v>
      </c>
      <c r="E298" s="193">
        <v>68797.52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1013.15</v>
      </c>
      <c r="E303" s="192">
        <v>1013.15</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7994.96</v>
      </c>
      <c r="E308" s="192">
        <v>7994.96</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172</v>
      </c>
      <c r="E311" s="192">
        <v>21.09</v>
      </c>
      <c r="F311" s="71">
        <f t="shared" si="43"/>
        <v>12.261627906976743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24577.119999999999</v>
      </c>
      <c r="E337" s="192">
        <v>18581.05</v>
      </c>
      <c r="F337" s="71">
        <f t="shared" si="43"/>
        <v>75.603040551537376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10756.16</v>
      </c>
      <c r="E344" s="192">
        <v>9007.41</v>
      </c>
      <c r="F344" s="71">
        <f t="shared" si="43"/>
        <v>83.741874423586111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8">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8">
        <v>68797.52</v>
      </c>
      <c r="E397" s="328">
        <v>68797.52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98">
    <cfRule type="cellIs" dxfId="21" priority="5" operator="lessThan">
      <formula>0</formula>
    </cfRule>
  </conditionalFormatting>
  <conditionalFormatting sqref="D300:E386 D388:E396">
    <cfRule type="cellIs" dxfId="20" priority="3" operator="lessThan">
      <formula>0</formula>
    </cfRule>
  </conditionalFormatting>
  <conditionalFormatting sqref="D387:E387">
    <cfRule type="cellIs" dxfId="19" priority="2" operator="lessThan">
      <formula>0</formula>
    </cfRule>
  </conditionalFormatting>
  <conditionalFormatting sqref="D397: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1894879.51</v>
      </c>
      <c r="E114" s="60">
        <f t="shared" si="22"/>
        <v>2081872.01</v>
      </c>
      <c r="F114" s="45">
        <f t="shared" si="1"/>
        <v>109.86830555785576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1894879.51</v>
      </c>
      <c r="E115" s="60">
        <f t="shared" si="23"/>
        <v>2081872.01</v>
      </c>
      <c r="F115" s="45">
        <f t="shared" si="1"/>
        <v>109.86830555785576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1894879.51</v>
      </c>
      <c r="E117" s="194">
        <v>2081872.01</v>
      </c>
      <c r="F117" s="45">
        <f t="shared" si="1"/>
        <v>109.86830555785576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1894879.51</v>
      </c>
      <c r="E141" s="81">
        <f t="shared" si="28"/>
        <v>2081872.01</v>
      </c>
      <c r="F141" s="61">
        <f t="shared" si="1"/>
        <v>109.86830555785576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24577.119999999999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1848765.08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1848765.08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1604726.6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207927.73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33278.29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2832.46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1854761.1500000001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1854761.1500000001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1604726.6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210230.59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33278.29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1944.46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4581.21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18581.050000000047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18581.05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18581.05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2300.06</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793.17</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793.17</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329"/>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9">
        <v>793.17</v>
      </c>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1506.89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1506.89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329"/>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9">
        <v>1506.89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4"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7"/>
      <c r="C1" s="387"/>
      <c r="D1" s="387"/>
      <c r="E1" s="51" t="s">
        <v>3301</v>
      </c>
      <c r="F1" s="51"/>
      <c r="G1" s="51"/>
      <c r="H1" s="51"/>
      <c r="I1" s="51"/>
      <c r="J1" s="51"/>
      <c r="K1" s="51"/>
      <c r="L1" s="51"/>
      <c r="M1" s="51"/>
      <c r="N1" s="51"/>
      <c r="O1" s="51"/>
      <c r="P1" s="51"/>
    </row>
    <row r="2" spans="1:17" ht="37.5" customHeight="1" x14ac:dyDescent="0.2">
      <c r="A2" s="386"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23091</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OBVEZE</vt:lpstr>
      <vt:lpstr>P-VRIO</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2026-01-29T09:32:44Z</cp:lastPrinted>
  <dcterms:created xsi:type="dcterms:W3CDTF">2022-04-01T05:14:30Z</dcterms:created>
  <dcterms:modified xsi:type="dcterms:W3CDTF">2026-01-29T09:53:00Z</dcterms:modified>
</cp:coreProperties>
</file>